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ustin.hoos/Desktop/"/>
    </mc:Choice>
  </mc:AlternateContent>
  <xr:revisionPtr revIDLastSave="0" documentId="8_{BD824958-FF69-0440-8B3A-E9CB44C978F9}" xr6:coauthVersionLast="47" xr6:coauthVersionMax="47" xr10:uidLastSave="{00000000-0000-0000-0000-000000000000}"/>
  <bookViews>
    <workbookView xWindow="50740" yWindow="2100" windowWidth="27740" windowHeight="19880" xr2:uid="{00000000-000D-0000-FFFF-FFFF00000000}"/>
  </bookViews>
  <sheets>
    <sheet name="Introduction" sheetId="11" r:id="rId1"/>
    <sheet name="Training Timeline" sheetId="12" r:id="rId2"/>
    <sheet name="Assign Credit-Based Training" sheetId="4" r:id="rId3"/>
    <sheet name="Data" sheetId="3" state="hidden" r:id="rId4"/>
    <sheet name="Training_Links" sheetId="10" state="hidden" r:id="rId5"/>
    <sheet name="Data (2)" sheetId="7" state="hidden" r:id="rId6"/>
    <sheet name="WE Transform - Pricing Report" sheetId="1" state="hidden" r:id="rId7"/>
    <sheet name="Course List (original)" sheetId="5" state="hidden" r:id="rId8"/>
  </sheets>
  <definedNames>
    <definedName name="_xlnm._FilterDatabase" localSheetId="2" hidden="1">'Assign Credit-Based Training'!$E$3:$L$52</definedName>
    <definedName name="_xlnm._FilterDatabase" localSheetId="7" hidden="1">'Course List (original)'!$A$1:$J$171</definedName>
    <definedName name="_xlnm._FilterDatabase" localSheetId="3" hidden="1">Data!$A$199:$H$222</definedName>
    <definedName name="_xlnm._FilterDatabase" localSheetId="6" hidden="1">'WE Transform - Pricing Report'!$A$1:$J$102</definedName>
    <definedName name="Absence_Admin_Courses">#REF!</definedName>
    <definedName name="Absence_Admin_Credits_Timing">#REF!</definedName>
    <definedName name="Addn_FIN">Data!$B$201:$C$220</definedName>
    <definedName name="Addn_FIN_Credits">Data!$F$201:$F$220</definedName>
    <definedName name="Addn_HCM">Data!$B$74:$C$93</definedName>
    <definedName name="Addn_HCM_Credits">Data!$F$74:$F$93</definedName>
    <definedName name="Addn_HCM_FIN">Data!$B$162:$C$195</definedName>
    <definedName name="Addn_HCM_FIN_Credits">Data!$F$162:$F$195</definedName>
    <definedName name="Addn_HCM_PAY">Data!$B$99:$C$118</definedName>
    <definedName name="Addn_HCM_PAY_Credits">Data!$F$99:$F$118</definedName>
    <definedName name="Addn_HCM_PAY_FIN">Data!$B$124:$C$156</definedName>
    <definedName name="Addn_HCM_PAY_FIN_Credits">Data!$F$124:$F$156</definedName>
    <definedName name="Base_FIN">Data!$B$62:$C$68</definedName>
    <definedName name="Base_FIN_Credits">Data!$F$62:$F$68</definedName>
    <definedName name="Base_HCM">Data!$B$5:$C$12</definedName>
    <definedName name="Base_HCM_Credits">Data!$F$5:$F$12</definedName>
    <definedName name="Base_HCM_FIN">Data!$B$48:$C$56</definedName>
    <definedName name="Base_HCM_FIN_Credits">Data!$F$48:$F$56</definedName>
    <definedName name="Base_HCM_PAY">Data!$B$18:$C$26</definedName>
    <definedName name="Base_HCM_PAY_Credits">Data!$F$18:$F$26</definedName>
    <definedName name="Base_HCM_PAY_FIN">Data!$B$32:$C$42</definedName>
    <definedName name="Base_HCM_PAY_FIN_Credits">Data!$F$32:$F$42</definedName>
    <definedName name="Benefits_Admin_Courses">#REF!</definedName>
    <definedName name="Benefits_Admin_Timing_Credits">#REF!</definedName>
    <definedName name="Duration_Addn_FIN">Data!$E$201:$E$220</definedName>
    <definedName name="Duration_Addn_HCM">Data!$E$74:$E$93</definedName>
    <definedName name="Duration_Addn_HCM_FIN">Data!$E$162:$E$195</definedName>
    <definedName name="Duration_Addn_HCM_PAY">Data!$E$99:$E$118</definedName>
    <definedName name="Duration_Addn_HCM_PAY_FIN">Data!$E$124:$E$156</definedName>
    <definedName name="Duration_Base_FIN">Data!$E$62:$E$68</definedName>
    <definedName name="Duration_Base_HCM">Data!$E$5:$E$12</definedName>
    <definedName name="Duration_Base_HCM_FIN">Data!$E$48:$E$56</definedName>
    <definedName name="Duration_Base_HCM_PAY">Data!$E$18:$E$26</definedName>
    <definedName name="Duration_Base_HCM_PAY_FIN">Data!$E$32:$E$42</definedName>
    <definedName name="Number_of_Learners" localSheetId="2">'Assign Credit-Based Training'!$G$4:$G$49</definedName>
    <definedName name="Timing_Addn_FIN">Data!$D$201:$D$220</definedName>
    <definedName name="Timing_Addn_HCM">Data!$D$74:$D$93</definedName>
    <definedName name="Timing_Addn_HCM_FIN">Data!$D$162:$D$195</definedName>
    <definedName name="Timing_Addn_HCM_PAY">Data!$D$99:$D$118</definedName>
    <definedName name="Timing_Addn_HCM_PAY_FIN">Data!$D$124:$D$156</definedName>
    <definedName name="Timing_base_FIN">Data!$D$62:$D$68</definedName>
    <definedName name="Timing_base_HCM">Data!$D$5:$D$12</definedName>
    <definedName name="Timing_base_HCM_FIN">Data!$D$48:$D$56</definedName>
    <definedName name="Timing_base_HCM_PAY">Data!$D$18:$D$26</definedName>
    <definedName name="Timing_base_HCM_PAY_FIN">Data!$D$32:$D$42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1" i="3" l="1"/>
  <c r="H177" i="3"/>
  <c r="H140" i="3"/>
  <c r="H103" i="3"/>
  <c r="J4" i="4" a="1"/>
  <c r="J4" i="4" s="1"/>
  <c r="I4" i="4" a="1"/>
  <c r="I4" i="4" s="1"/>
  <c r="H4" i="4" a="1"/>
  <c r="H4" i="4" s="1"/>
  <c r="E4" i="4" a="1"/>
  <c r="E4" i="4" s="1"/>
  <c r="H244" i="3"/>
  <c r="H243" i="3"/>
  <c r="H242" i="3"/>
  <c r="H248" i="3"/>
  <c r="H241" i="3"/>
  <c r="H240" i="3"/>
  <c r="N29" i="3"/>
  <c r="M29" i="3"/>
  <c r="N28" i="3"/>
  <c r="M28" i="3"/>
  <c r="L29" i="3"/>
  <c r="L28" i="3"/>
  <c r="N23" i="3"/>
  <c r="N22" i="3"/>
  <c r="M23" i="3"/>
  <c r="M22" i="3"/>
  <c r="L23" i="3"/>
  <c r="L22" i="3"/>
  <c r="N17" i="3"/>
  <c r="N16" i="3"/>
  <c r="M16" i="3"/>
  <c r="M17" i="3"/>
  <c r="L17" i="3"/>
  <c r="L16" i="3"/>
  <c r="N11" i="3"/>
  <c r="N10" i="3"/>
  <c r="M10" i="3"/>
  <c r="M11" i="3"/>
  <c r="L11" i="3"/>
  <c r="L10" i="3"/>
  <c r="N5" i="3"/>
  <c r="M5" i="3"/>
  <c r="L5" i="3"/>
  <c r="N4" i="3"/>
  <c r="M4" i="3"/>
  <c r="L4" i="3"/>
  <c r="H250" i="3" l="1"/>
  <c r="B105" i="10" l="1"/>
  <c r="B106" i="10"/>
  <c r="B104" i="10"/>
  <c r="H195" i="3" l="1"/>
  <c r="H156" i="3"/>
  <c r="H204" i="3"/>
  <c r="H56" i="3"/>
  <c r="H35" i="3"/>
  <c r="H124" i="3"/>
  <c r="B96" i="10" l="1"/>
  <c r="B97" i="10"/>
  <c r="B98" i="10"/>
  <c r="B99" i="10"/>
  <c r="B100" i="10"/>
  <c r="B101" i="10"/>
  <c r="L49" i="4" l="1"/>
  <c r="L48" i="4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H155" i="3"/>
  <c r="H127" i="3"/>
  <c r="K36" i="4" l="1"/>
  <c r="K49" i="4"/>
  <c r="K48" i="4"/>
  <c r="K47" i="4"/>
  <c r="L24" i="4"/>
  <c r="L5" i="4"/>
  <c r="L25" i="4"/>
  <c r="L26" i="4"/>
  <c r="L44" i="4"/>
  <c r="L6" i="4"/>
  <c r="L7" i="4"/>
  <c r="L27" i="4"/>
  <c r="L8" i="4"/>
  <c r="L28" i="4"/>
  <c r="L9" i="4"/>
  <c r="L29" i="4"/>
  <c r="L17" i="4"/>
  <c r="L20" i="4"/>
  <c r="L21" i="4"/>
  <c r="L22" i="4"/>
  <c r="L42" i="4"/>
  <c r="L43" i="4"/>
  <c r="L23" i="4"/>
  <c r="L10" i="4"/>
  <c r="L30" i="4"/>
  <c r="L32" i="4"/>
  <c r="L13" i="4"/>
  <c r="L14" i="4"/>
  <c r="L35" i="4"/>
  <c r="L16" i="4"/>
  <c r="L18" i="4"/>
  <c r="L39" i="4"/>
  <c r="L40" i="4"/>
  <c r="L41" i="4"/>
  <c r="L11" i="4"/>
  <c r="L31" i="4"/>
  <c r="L12" i="4"/>
  <c r="L33" i="4"/>
  <c r="L34" i="4"/>
  <c r="L15" i="4"/>
  <c r="L36" i="4"/>
  <c r="L37" i="4"/>
  <c r="L38" i="4"/>
  <c r="L19" i="4"/>
  <c r="L4" i="4"/>
  <c r="K34" i="4"/>
  <c r="K32" i="4"/>
  <c r="K35" i="4"/>
  <c r="K46" i="4"/>
  <c r="K45" i="4"/>
  <c r="K44" i="4"/>
  <c r="K43" i="4"/>
  <c r="K42" i="4"/>
  <c r="K41" i="4"/>
  <c r="K40" i="4"/>
  <c r="K39" i="4"/>
  <c r="K38" i="4"/>
  <c r="K37" i="4"/>
  <c r="K4" i="4"/>
  <c r="K33" i="4"/>
  <c r="H219" i="3"/>
  <c r="H218" i="3"/>
  <c r="H217" i="3"/>
  <c r="H216" i="3" l="1"/>
  <c r="H215" i="3"/>
  <c r="H214" i="3"/>
  <c r="H213" i="3"/>
  <c r="H212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13" i="3"/>
  <c r="H112" i="3"/>
  <c r="H111" i="3"/>
  <c r="H110" i="3"/>
  <c r="H109" i="3"/>
  <c r="H108" i="3"/>
  <c r="H107" i="3"/>
  <c r="H106" i="3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H125" i="3"/>
  <c r="K6" i="4" l="1"/>
  <c r="K26" i="4"/>
  <c r="K7" i="4"/>
  <c r="K27" i="4"/>
  <c r="K14" i="4"/>
  <c r="K16" i="4"/>
  <c r="K18" i="4"/>
  <c r="K8" i="4"/>
  <c r="K28" i="4"/>
  <c r="K11" i="4"/>
  <c r="K15" i="4"/>
  <c r="K17" i="4"/>
  <c r="K20" i="4"/>
  <c r="K22" i="4"/>
  <c r="K24" i="4"/>
  <c r="K9" i="4"/>
  <c r="K29" i="4"/>
  <c r="K30" i="4"/>
  <c r="K31" i="4"/>
  <c r="K10" i="4"/>
  <c r="K25" i="4"/>
  <c r="K12" i="4"/>
  <c r="K13" i="4"/>
  <c r="K19" i="4"/>
  <c r="K21" i="4"/>
  <c r="K23" i="4"/>
  <c r="K5" i="4"/>
  <c r="I47" i="7"/>
  <c r="K50" i="4" l="1" a="1"/>
  <c r="K50" i="4" s="1"/>
  <c r="O29" i="3"/>
  <c r="O23" i="3"/>
  <c r="O17" i="3"/>
  <c r="O11" i="3"/>
  <c r="O5" i="3"/>
  <c r="O22" i="3"/>
  <c r="O28" i="3"/>
  <c r="O10" i="3"/>
  <c r="O16" i="3"/>
  <c r="K51" i="4"/>
  <c r="O4" i="3"/>
  <c r="H88" i="3"/>
  <c r="H87" i="3"/>
  <c r="H86" i="3"/>
  <c r="H85" i="3"/>
  <c r="H84" i="3"/>
  <c r="H83" i="3"/>
  <c r="H82" i="3"/>
  <c r="H81" i="3"/>
  <c r="H80" i="3"/>
  <c r="H202" i="3"/>
  <c r="H68" i="3"/>
  <c r="H67" i="3"/>
  <c r="H66" i="3"/>
  <c r="H65" i="3"/>
  <c r="H209" i="3"/>
  <c r="H63" i="3"/>
  <c r="H208" i="3"/>
  <c r="H201" i="3"/>
  <c r="H64" i="3"/>
  <c r="H210" i="3"/>
  <c r="H165" i="3"/>
  <c r="H164" i="3"/>
  <c r="H55" i="3"/>
  <c r="H54" i="3"/>
  <c r="H179" i="3"/>
  <c r="H53" i="3"/>
  <c r="H52" i="3"/>
  <c r="H176" i="3"/>
  <c r="H175" i="3"/>
  <c r="H50" i="3"/>
  <c r="H51" i="3"/>
  <c r="H180" i="3"/>
  <c r="H174" i="3"/>
  <c r="H173" i="3"/>
  <c r="H49" i="3"/>
  <c r="H162" i="3"/>
  <c r="H178" i="3"/>
  <c r="H42" i="3"/>
  <c r="H41" i="3"/>
  <c r="H126" i="3"/>
  <c r="H40" i="3"/>
  <c r="H39" i="3"/>
  <c r="H139" i="3"/>
  <c r="H138" i="3"/>
  <c r="H38" i="3"/>
  <c r="H137" i="3"/>
  <c r="H136" i="3"/>
  <c r="H142" i="3"/>
  <c r="H135" i="3"/>
  <c r="H34" i="3"/>
  <c r="H33" i="3"/>
  <c r="H37" i="3"/>
  <c r="H36" i="3"/>
  <c r="H141" i="3"/>
  <c r="H25" i="3"/>
  <c r="H24" i="3"/>
  <c r="H23" i="3"/>
  <c r="H102" i="3"/>
  <c r="H105" i="3"/>
  <c r="H101" i="3"/>
  <c r="H99" i="3"/>
  <c r="H20" i="3"/>
  <c r="H19" i="3"/>
  <c r="H22" i="3"/>
  <c r="H21" i="3"/>
  <c r="H104" i="3"/>
  <c r="H26" i="3"/>
  <c r="H100" i="3"/>
  <c r="H7" i="3"/>
  <c r="H75" i="3"/>
  <c r="H6" i="3"/>
  <c r="H8" i="3"/>
  <c r="H11" i="3"/>
  <c r="H10" i="3"/>
  <c r="I534" i="7"/>
  <c r="I533" i="7"/>
  <c r="I532" i="7"/>
  <c r="I531" i="7"/>
  <c r="I530" i="7"/>
  <c r="I529" i="7"/>
  <c r="I528" i="7"/>
  <c r="I527" i="7"/>
  <c r="I526" i="7"/>
  <c r="I525" i="7"/>
  <c r="I524" i="7"/>
  <c r="I523" i="7"/>
  <c r="I522" i="7"/>
  <c r="I521" i="7"/>
  <c r="I520" i="7"/>
  <c r="I519" i="7"/>
  <c r="I518" i="7"/>
  <c r="I517" i="7"/>
  <c r="I516" i="7"/>
  <c r="I515" i="7"/>
  <c r="I514" i="7"/>
  <c r="I513" i="7"/>
  <c r="I512" i="7"/>
  <c r="I511" i="7"/>
  <c r="I510" i="7"/>
  <c r="I509" i="7"/>
  <c r="I508" i="7"/>
  <c r="I507" i="7"/>
  <c r="I506" i="7"/>
  <c r="I505" i="7"/>
  <c r="I504" i="7"/>
  <c r="I503" i="7"/>
  <c r="I502" i="7"/>
  <c r="I501" i="7"/>
  <c r="I500" i="7"/>
  <c r="I499" i="7"/>
  <c r="I498" i="7"/>
  <c r="I497" i="7"/>
  <c r="I496" i="7"/>
  <c r="I495" i="7"/>
  <c r="I494" i="7"/>
  <c r="I493" i="7"/>
  <c r="I492" i="7"/>
  <c r="I491" i="7"/>
  <c r="I490" i="7"/>
  <c r="I489" i="7"/>
  <c r="I488" i="7"/>
  <c r="I487" i="7"/>
  <c r="I486" i="7"/>
  <c r="I485" i="7"/>
  <c r="I484" i="7"/>
  <c r="I483" i="7"/>
  <c r="I482" i="7"/>
  <c r="I481" i="7"/>
  <c r="I480" i="7"/>
  <c r="I479" i="7"/>
  <c r="I478" i="7"/>
  <c r="I477" i="7"/>
  <c r="I476" i="7"/>
  <c r="I475" i="7"/>
  <c r="I474" i="7"/>
  <c r="I473" i="7"/>
  <c r="I472" i="7"/>
  <c r="I471" i="7"/>
  <c r="I470" i="7"/>
  <c r="I469" i="7"/>
  <c r="I468" i="7"/>
  <c r="I467" i="7"/>
  <c r="I466" i="7"/>
  <c r="I465" i="7"/>
  <c r="I464" i="7"/>
  <c r="I458" i="7"/>
  <c r="I457" i="7"/>
  <c r="I456" i="7"/>
  <c r="I455" i="7"/>
  <c r="I454" i="7"/>
  <c r="I453" i="7"/>
  <c r="I452" i="7"/>
  <c r="I451" i="7"/>
  <c r="I450" i="7"/>
  <c r="I449" i="7"/>
  <c r="I448" i="7"/>
  <c r="I447" i="7"/>
  <c r="I446" i="7"/>
  <c r="I445" i="7"/>
  <c r="I444" i="7"/>
  <c r="I443" i="7"/>
  <c r="I442" i="7"/>
  <c r="I441" i="7"/>
  <c r="I440" i="7"/>
  <c r="I439" i="7"/>
  <c r="I438" i="7"/>
  <c r="I437" i="7"/>
  <c r="I436" i="7"/>
  <c r="I435" i="7"/>
  <c r="I434" i="7"/>
  <c r="I433" i="7"/>
  <c r="I432" i="7"/>
  <c r="I431" i="7"/>
  <c r="I430" i="7"/>
  <c r="I429" i="7"/>
  <c r="I428" i="7"/>
  <c r="I427" i="7"/>
  <c r="I426" i="7"/>
  <c r="I425" i="7"/>
  <c r="I424" i="7"/>
  <c r="I423" i="7"/>
  <c r="I422" i="7"/>
  <c r="I421" i="7"/>
  <c r="I420" i="7"/>
  <c r="I419" i="7"/>
  <c r="I418" i="7"/>
  <c r="I417" i="7"/>
  <c r="I416" i="7"/>
  <c r="I415" i="7"/>
  <c r="I414" i="7"/>
  <c r="I413" i="7"/>
  <c r="I412" i="7"/>
  <c r="I411" i="7"/>
  <c r="I410" i="7"/>
  <c r="I409" i="7"/>
  <c r="I408" i="7"/>
  <c r="I407" i="7"/>
  <c r="I406" i="7"/>
  <c r="I405" i="7"/>
  <c r="I404" i="7"/>
  <c r="I403" i="7"/>
  <c r="I402" i="7"/>
  <c r="I401" i="7"/>
  <c r="I400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1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1" i="7"/>
  <c r="I360" i="7"/>
  <c r="I359" i="7"/>
  <c r="I358" i="7"/>
  <c r="I357" i="7"/>
  <c r="I356" i="7"/>
  <c r="I355" i="7"/>
  <c r="I354" i="7"/>
  <c r="I353" i="7"/>
  <c r="I352" i="7"/>
  <c r="I351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95" i="7"/>
  <c r="H27" i="3" l="1"/>
  <c r="H119" i="3"/>
  <c r="H157" i="3"/>
  <c r="H221" i="3"/>
  <c r="H69" i="3"/>
  <c r="H43" i="3"/>
  <c r="H196" i="3"/>
  <c r="H57" i="3"/>
  <c r="I535" i="7"/>
  <c r="I459" i="7"/>
  <c r="I395" i="7"/>
  <c r="I297" i="7"/>
  <c r="I347" i="7"/>
  <c r="I160" i="7"/>
  <c r="I236" i="7"/>
  <c r="I96" i="7"/>
  <c r="H78" i="3" l="1"/>
  <c r="H79" i="3"/>
  <c r="H76" i="3"/>
  <c r="H9" i="3"/>
  <c r="H12" i="3"/>
  <c r="H77" i="3"/>
  <c r="H74" i="3"/>
  <c r="H94" i="3" s="1"/>
  <c r="H13" i="3" l="1"/>
  <c r="L47" i="4"/>
  <c r="L46" i="4"/>
  <c r="L4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<sst xmlns="http://schemas.openxmlformats.org/spreadsheetml/2006/main" count="3228" uniqueCount="330">
  <si>
    <t>OVERVIEW</t>
  </si>
  <si>
    <t xml:space="preserve">      The credit-based courses recommended in this planner are intended for customer administrator and IT teams</t>
  </si>
  <si>
    <t>that are responsible for system configuration and maintenance.</t>
  </si>
  <si>
    <t xml:space="preserve">      The courses included as part of the base product scope cover critical path and may not represent all recommended training. </t>
  </si>
  <si>
    <t>Review the Deployment Training Timeline and considerations by role:</t>
  </si>
  <si>
    <t>Integrations Lead, Report Analyst, and Security Leads:</t>
  </si>
  <si>
    <t xml:space="preserve">Business Users and all Employees:  </t>
  </si>
  <si>
    <t>As customers move closer to go-live during the Test phase, it's likely that they'll want</t>
  </si>
  <si>
    <t>to train the people who will be using the system from a day-to-day transactional</t>
  </si>
  <si>
    <t>standpoint, as well as those who will be involved in testing. To assist with that transition,</t>
  </si>
  <si>
    <t>the Workday in Action video series is the perfect training to enable customer</t>
  </si>
  <si>
    <t>business users and project team on how to use the system and process transactions---</t>
  </si>
  <si>
    <t xml:space="preserve">ultimately leading to successful testing and rollout. </t>
  </si>
  <si>
    <t>Recommended Training during your Workday Deployment</t>
  </si>
  <si>
    <t>Products in Scope</t>
  </si>
  <si>
    <t>Course Name</t>
  </si>
  <si>
    <t>Delivery Type</t>
  </si>
  <si>
    <t>Number of Learners</t>
  </si>
  <si>
    <t>Recommended Timing</t>
  </si>
  <si>
    <t>Course Duration (Hours)</t>
  </si>
  <si>
    <t># of Credits</t>
  </si>
  <si>
    <t>Total Credits</t>
  </si>
  <si>
    <t>Link to Training Catalog</t>
  </si>
  <si>
    <t>Additional Courses</t>
  </si>
  <si>
    <t>No</t>
  </si>
  <si>
    <t>− Yellow colored cells allow inputs</t>
  </si>
  <si>
    <t>How to use this planner</t>
  </si>
  <si>
    <t>Select the Product Scope that aligns with your deployment.</t>
  </si>
  <si>
    <t>Choose "Yes" to see Additional Courses for your product scope.</t>
  </si>
  <si>
    <t>Total Additional Training Credits</t>
  </si>
  <si>
    <t>Base HCM</t>
  </si>
  <si>
    <t>Training Title</t>
  </si>
  <si>
    <t>Duration (Hours)</t>
  </si>
  <si>
    <t># of Students</t>
  </si>
  <si>
    <t>Total</t>
  </si>
  <si>
    <t>Absence for Administrators</t>
  </si>
  <si>
    <t>Instructor-Led</t>
  </si>
  <si>
    <t>Benefits for Administrators</t>
  </si>
  <si>
    <t>Compensation for Administrators</t>
  </si>
  <si>
    <t>HCM Core for Administrators</t>
  </si>
  <si>
    <t>Recruiting for Administrators</t>
  </si>
  <si>
    <t>Time Tracking for Administrators</t>
  </si>
  <si>
    <t>Workday Platform for Administrators</t>
  </si>
  <si>
    <t>Self-Directed</t>
  </si>
  <si>
    <t>Architect &amp; Configure - Deploy</t>
  </si>
  <si>
    <t>Workday Reporting</t>
  </si>
  <si>
    <t>Security for Administrators</t>
  </si>
  <si>
    <t>Creating and Securing Integrations</t>
  </si>
  <si>
    <t>Customizing Integrations</t>
  </si>
  <si>
    <t>Advanced Workday Reporting for HCM</t>
  </si>
  <si>
    <t>Grand Total</t>
  </si>
  <si>
    <t>Base HCM+PAY</t>
  </si>
  <si>
    <t>Delivery Method/Training Type</t>
  </si>
  <si>
    <t>Payroll for Administrators</t>
  </si>
  <si>
    <t>Base HCM+PAY+FIN</t>
  </si>
  <si>
    <t>Customer Accounts and Contracts for Administrators</t>
  </si>
  <si>
    <t>Financial Accounting for Administrators</t>
  </si>
  <si>
    <t>Financial Management for Administrators</t>
  </si>
  <si>
    <t>Inventory Management for Administrators</t>
  </si>
  <si>
    <t>Procure to Pay for Administrators</t>
  </si>
  <si>
    <t>Advanced Workday Reporting for Financials</t>
  </si>
  <si>
    <t>Base HCM+FIN</t>
  </si>
  <si>
    <t>Base FIN</t>
  </si>
  <si>
    <t>Financial Budgets for Administrators</t>
  </si>
  <si>
    <t>Financial Consolidation for Administrators</t>
  </si>
  <si>
    <t>Additional HCM</t>
  </si>
  <si>
    <t>Talent for Administrators</t>
  </si>
  <si>
    <t>Business Process for Administrators</t>
  </si>
  <si>
    <t>Creating Inbound EIB Integrations</t>
  </si>
  <si>
    <t>Custom Fields for Administrators</t>
  </si>
  <si>
    <t>Discovery Boards for Administrators</t>
  </si>
  <si>
    <t>Security Maintenance for Administrators</t>
  </si>
  <si>
    <t>Worksheets for Administrators</t>
  </si>
  <si>
    <t xml:space="preserve">Advanced Compensation for Administrators </t>
  </si>
  <si>
    <t>Creating Integrations Using Workday Studio</t>
  </si>
  <si>
    <t>Creating Reports Using Workday Studio Report Designer (BIRT)</t>
  </si>
  <si>
    <t>Learning for Administrators</t>
  </si>
  <si>
    <t>Maintaining Third-Party Payroll Integrations</t>
  </si>
  <si>
    <t>Prism Analytics for Administrators</t>
  </si>
  <si>
    <t>Workday Extend for Developers</t>
  </si>
  <si>
    <t>Workday Extend for Non-Developers</t>
  </si>
  <si>
    <t>Workday Extend Model Components and Orchestrations for Developers</t>
  </si>
  <si>
    <t>Additional HCM + PAY</t>
  </si>
  <si>
    <t>Payroll Accounting for Administrators</t>
  </si>
  <si>
    <t>Payroll Retroactive Processing for Business Users</t>
  </si>
  <si>
    <t>Advanced Compensation for Administrators</t>
  </si>
  <si>
    <t>Additional HCM + PAY + FIN</t>
  </si>
  <si>
    <t>Auditor Basics</t>
  </si>
  <si>
    <t>Expenses for Administrators</t>
  </si>
  <si>
    <t>Project Billing for Administrators</t>
  </si>
  <si>
    <t>Projects for Administrators</t>
  </si>
  <si>
    <t>Banking and Settlement for Administrators</t>
  </si>
  <si>
    <t>Business Assets for Administrators</t>
  </si>
  <si>
    <t>Additional HCM + FIN</t>
  </si>
  <si>
    <t>Additional FIN</t>
  </si>
  <si>
    <t xml:space="preserve">Customer Accounts and Contracts for Administrators </t>
  </si>
  <si>
    <t>Creating Third-Party Payroll Integrations</t>
  </si>
  <si>
    <t xml:space="preserve"> </t>
  </si>
  <si>
    <t>HCM</t>
  </si>
  <si>
    <t>HCM+PAY</t>
  </si>
  <si>
    <t>HCM+PAY+FIN</t>
  </si>
  <si>
    <t>HCM+FIN</t>
  </si>
  <si>
    <t>FIN</t>
  </si>
  <si>
    <t>Yes</t>
  </si>
  <si>
    <t>Training Link</t>
  </si>
  <si>
    <t>Absence Calculation Engine for Administrators</t>
  </si>
  <si>
    <t>HCM Fundamentals</t>
  </si>
  <si>
    <t>Accounting Center for Administrators</t>
  </si>
  <si>
    <t>Adaptive Planning for Administrators</t>
  </si>
  <si>
    <t>Benefits for Business Users</t>
  </si>
  <si>
    <t>Canada Payroll for Administrators</t>
  </si>
  <si>
    <t>Compensation for Business Users</t>
  </si>
  <si>
    <t>Creating and Maintaining Custom Organizations Series</t>
  </si>
  <si>
    <t>Creating Benefits Connector Integrations</t>
  </si>
  <si>
    <t>Endowment Accounting for Administrators</t>
  </si>
  <si>
    <t>Finance: Accounting Setup and Journal Processing</t>
  </si>
  <si>
    <t>Finance: Processing Customer Invoices</t>
  </si>
  <si>
    <t>Finance: Processing Supplier Invoices</t>
  </si>
  <si>
    <t>France Payroll for Administrators</t>
  </si>
  <si>
    <t>Getting Started with Workday</t>
  </si>
  <si>
    <t>Grants Management Post Award for Administrators</t>
  </si>
  <si>
    <t>HCM Configuration for Multiple Countries Series</t>
  </si>
  <si>
    <t>Higher Education and Government Payroll Accounting for Administrators</t>
  </si>
  <si>
    <t>Higher Education HCM for Administrators Series</t>
  </si>
  <si>
    <t>Labor Optimization for Administrators</t>
  </si>
  <si>
    <t>Manage Basis Total Series</t>
  </si>
  <si>
    <t>Managing Pay Components for Administrators Series</t>
  </si>
  <si>
    <t>Navigating the Workday Touchpoints Kit</t>
  </si>
  <si>
    <t>Onboarding Series</t>
  </si>
  <si>
    <t>Payroll for Business Users</t>
  </si>
  <si>
    <t>Payroll Reports and Dashboards for Administrators Series</t>
  </si>
  <si>
    <t>Recruiting for Business Users</t>
  </si>
  <si>
    <t>Recruiting Overview Series</t>
  </si>
  <si>
    <t>Report Management for Administrators</t>
  </si>
  <si>
    <t>Reporting and Analytics for Financial Administrators Series</t>
  </si>
  <si>
    <t>Reporting and Analytics for HCM Administrators Series</t>
  </si>
  <si>
    <t>Reporting and Analytics for Payroll Administrators Series</t>
  </si>
  <si>
    <t>Reporting and Analytics for Student Administrators</t>
  </si>
  <si>
    <t>Scheduling for Administrators</t>
  </si>
  <si>
    <t>Strategic Sourcing for Administrators</t>
  </si>
  <si>
    <t>Student Calculation Engine for Administrators</t>
  </si>
  <si>
    <t>Student Campus Engagement for Administrators Series</t>
  </si>
  <si>
    <t>Student Configurable Security for Administrators</t>
  </si>
  <si>
    <t>Student Financial Aid for Administrators</t>
  </si>
  <si>
    <t>Student Financials for Administrators</t>
  </si>
  <si>
    <t>Student for Administrators</t>
  </si>
  <si>
    <t>Student Notes (Subscription)</t>
  </si>
  <si>
    <t>Student Records and Advising for Administrators</t>
  </si>
  <si>
    <t>Student Recruiting and Admissions for Administrators</t>
  </si>
  <si>
    <t>Succession Planning Series</t>
  </si>
  <si>
    <t>Supplier Contracts for Administrators Series</t>
  </si>
  <si>
    <t>UK Payroll for Administrators</t>
  </si>
  <si>
    <t>U.S. Payroll for Administrators</t>
  </si>
  <si>
    <t>U.S. Year-End Payroll Processing for Administrators</t>
  </si>
  <si>
    <t>Using SAML with SSO to Authenticate Users</t>
  </si>
  <si>
    <t>Workday Help for Administrators</t>
  </si>
  <si>
    <t>All Courses</t>
  </si>
  <si>
    <t>Learner/s</t>
  </si>
  <si>
    <t>Learn Independent</t>
  </si>
  <si>
    <t>Compensation Calculation Engine for Administrators</t>
  </si>
  <si>
    <t>Data Management for HCM Implementers</t>
  </si>
  <si>
    <t>Getting Started with Workday Touchpoints</t>
  </si>
  <si>
    <t>People Analytics for Administrators</t>
  </si>
  <si>
    <t>Non-Tenant LI</t>
  </si>
  <si>
    <t>PMD Scripting for Developers</t>
  </si>
  <si>
    <t>Learn Independent
Non-Tenant LI</t>
  </si>
  <si>
    <t>Learn Virtual
Learn In Person</t>
  </si>
  <si>
    <t>Learn Virtual</t>
  </si>
  <si>
    <t>Learn Virtual
Blended ILT with LI Essentials pilot</t>
  </si>
  <si>
    <t>Data Conversion for Implementers</t>
  </si>
  <si>
    <t>Data Loading for Implementers</t>
  </si>
  <si>
    <t>HCM Core Supplemental for Administrators</t>
  </si>
  <si>
    <t>Workday Essentials</t>
  </si>
  <si>
    <t>Base HCM + PAY</t>
  </si>
  <si>
    <t>Australia Payroll for Administrators</t>
  </si>
  <si>
    <t>Data Management for Payroll Implementers</t>
  </si>
  <si>
    <t>Base HCM + PAY + FIN</t>
  </si>
  <si>
    <t>Data Management for Financial Implementers</t>
  </si>
  <si>
    <t>Foundation Data Model for Implementers</t>
  </si>
  <si>
    <t>Base HCM + FIN</t>
  </si>
  <si>
    <t>Workday Peakon Employee Voice Consulting Core - Learn Independent</t>
  </si>
  <si>
    <t>Workday Peakon Employee Voice Fundamentals - Learn Independent</t>
  </si>
  <si>
    <t>Student Data Loading for Implementers</t>
  </si>
  <si>
    <t>Launch Package</t>
  </si>
  <si>
    <t>Pricing Exception</t>
  </si>
  <si>
    <t>Pricing (Training Type)</t>
  </si>
  <si>
    <t>Days</t>
  </si>
  <si>
    <t>Pricing (TUs per Day)</t>
  </si>
  <si>
    <t>Pricing (Total Pricing in TUs)</t>
  </si>
  <si>
    <t>Pricing (Total Pricing in $)</t>
  </si>
  <si>
    <t>Pillar</t>
  </si>
  <si>
    <t>Hours</t>
  </si>
  <si>
    <t>Self Paced</t>
  </si>
  <si>
    <t>PATTS</t>
  </si>
  <si>
    <t>Adaptive Financial Planning for Workday Financial Planning</t>
  </si>
  <si>
    <t>PLNG</t>
  </si>
  <si>
    <t>Adaptive Planning for Integration Leads</t>
  </si>
  <si>
    <t>Adaptive Planning: Analyzing with Interactive Dashboards</t>
  </si>
  <si>
    <t>Adaptive Planning: Integration Framework Fundamentals</t>
  </si>
  <si>
    <t>Adaptive Planning: Integration Framework On-Premise &amp; Scripted Sources</t>
  </si>
  <si>
    <t>Adaptive Planning: Introduction to Modeling</t>
  </si>
  <si>
    <t>Adaptive Planning: Maintaining Your Model</t>
  </si>
  <si>
    <t>Adaptive Planning: OfficeConnect for Everyone</t>
  </si>
  <si>
    <t>Adaptive Planning: On-Demand Training for Contributors</t>
  </si>
  <si>
    <t>Adaptive Planning: Operational Modeling</t>
  </si>
  <si>
    <t>Adaptive Planning: Use Modeling Design Decisions to Adapt and Collaborate</t>
  </si>
  <si>
    <t>Adaptive Planning: Web Reporting Fundamentals</t>
  </si>
  <si>
    <t>Adaptive Planning: Web Reporting: Beyond Basics</t>
  </si>
  <si>
    <t>R&amp;A</t>
  </si>
  <si>
    <t>INT</t>
  </si>
  <si>
    <t>E&amp;G</t>
  </si>
  <si>
    <t>Non-Tentant LI</t>
  </si>
  <si>
    <t>TBD</t>
  </si>
  <si>
    <t>STU</t>
  </si>
  <si>
    <t>EOEP</t>
  </si>
  <si>
    <t>Instructor Led</t>
  </si>
  <si>
    <t>Adaptive Planning Supplemental for Administrators</t>
  </si>
  <si>
    <t>Video Series</t>
  </si>
  <si>
    <t>Learn On Demand</t>
  </si>
  <si>
    <t>Creating Financial Connector Integrations</t>
  </si>
  <si>
    <t>Creating HCM Connector Integrations</t>
  </si>
  <si>
    <t>Financial Transactions Business User Video Series: Workday Finance - Accounting Setup and Journal Processing</t>
  </si>
  <si>
    <t>Financial Transactions Business User Video Series: Workday Finance - Processing Customer Invoices</t>
  </si>
  <si>
    <t>Financial Transactions Business User Video Series: Workday Finance - Processing Supplier Invoices</t>
  </si>
  <si>
    <t>HCM Core for Business Users</t>
  </si>
  <si>
    <t>HCM Overview Series</t>
  </si>
  <si>
    <t>LOD Series</t>
  </si>
  <si>
    <t>People Experience Series</t>
  </si>
  <si>
    <t>LOD</t>
  </si>
  <si>
    <t>Report Administration for Administrators Series</t>
  </si>
  <si>
    <t>Student for Business Users</t>
  </si>
  <si>
    <t>Student Notes for Administrators Series</t>
  </si>
  <si>
    <t>Workday Reporting for Business Users Series</t>
  </si>
  <si>
    <t>Absence Pro Certification Exam</t>
  </si>
  <si>
    <t>Exam</t>
  </si>
  <si>
    <t>Adaptive Integrations Platform Pro Certification Exam</t>
  </si>
  <si>
    <t>Adaptive Platform Pro Certification Exam</t>
  </si>
  <si>
    <t>Advanced Compensation Pro Certification Exam</t>
  </si>
  <si>
    <t>Australia Payroll Pro Certification Exam</t>
  </si>
  <si>
    <t>Benefits Pro Certification Exam</t>
  </si>
  <si>
    <t>Canada Payroll Pro Certification Exam</t>
  </si>
  <si>
    <t>Compensation Pro Certification Exam</t>
  </si>
  <si>
    <t>Contracts to Cash Pro Certification Exam</t>
  </si>
  <si>
    <t>Data Conversion Services Certification Exam</t>
  </si>
  <si>
    <t>End to End Integrations Pro Certification Exam</t>
  </si>
  <si>
    <t>Financial Management Data Loading Services Certification Exam</t>
  </si>
  <si>
    <t>XAPPS</t>
  </si>
  <si>
    <t>Financial Reporting Pro Certification Exam</t>
  </si>
  <si>
    <t>Foundation Data Model Pro Certification Exam</t>
  </si>
  <si>
    <t>France Payroll Pro Certification Exam</t>
  </si>
  <si>
    <t>Grants Management Post Award Pro Certification Exam</t>
  </si>
  <si>
    <t>HCM Core Pro Certification Exam</t>
  </si>
  <si>
    <t>HCM Data Loading Services Certification Exam</t>
  </si>
  <si>
    <t>HCM Reporting Pro Certification Exam</t>
  </si>
  <si>
    <t>Integrations Pro Certification Exam</t>
  </si>
  <si>
    <t>Learning Pro Certification Exam</t>
  </si>
  <si>
    <t>Payroll Data Loading Services Certification Exam</t>
  </si>
  <si>
    <t>Peakon Services Certification Exam</t>
  </si>
  <si>
    <t>Platform Pro Certification Exam</t>
  </si>
  <si>
    <t>Prism Analytics Pro Certification Exam</t>
  </si>
  <si>
    <t>Procure to Pay Pro Certification Exam</t>
  </si>
  <si>
    <t>Record to Report Pro Certification Exam</t>
  </si>
  <si>
    <t>Recruiting Pro Certification Exam</t>
  </si>
  <si>
    <t>Security Pro Certification Exam</t>
  </si>
  <si>
    <t>Student Data Loading Services Certification Exam</t>
  </si>
  <si>
    <t>Student Financial Aid Pro Certification Exam</t>
  </si>
  <si>
    <t>Student Financials Pro Certification Exam</t>
  </si>
  <si>
    <t>Student Records and Advising Pro Certification Exam</t>
  </si>
  <si>
    <t>Student Recruiting and Admissions Pro Certification Exam</t>
  </si>
  <si>
    <t>Talent and Performance Pro Certification Exam</t>
  </si>
  <si>
    <t>Time Tracking Pro Certification Exam</t>
  </si>
  <si>
    <t>U.K. Payroll Pro Certification Exam</t>
  </si>
  <si>
    <t>U.S. Payroll Pro Certification Exam</t>
  </si>
  <si>
    <t>Workday Extend Pro Certification Exam</t>
  </si>
  <si>
    <t xml:space="preserve">Enter Number of Learners to see Total Credits. </t>
  </si>
  <si>
    <t>https://community-content.workday.com/en-us/collections/learn/training/training-catalog/course-detail.html?title=Getting%20Started%20with%20Workday%20(Free)</t>
  </si>
  <si>
    <t>Workday Peakon Employee Voice for Administrators</t>
  </si>
  <si>
    <t>Succession Planning for Administrators</t>
  </si>
  <si>
    <t>https://community-content.workday.com/en-us/collections/learn/training/training-catalog/course-detail.html?title=Succession%20Planning%20for%20Administrators</t>
  </si>
  <si>
    <t>https://community-content.workday.com/en-us/collections/learn/training/training-catalog/course-detail.html?title=Workday%20Peakon%20Employee%20Voice%20Fundamentals</t>
  </si>
  <si>
    <t>Bold</t>
  </si>
  <si>
    <t>Bolded courses represent the highest priority courses based on products being deployed</t>
  </si>
  <si>
    <r>
      <t xml:space="preserve">   </t>
    </r>
    <r>
      <rPr>
        <sz val="14"/>
        <color rgb="FF000000"/>
        <rFont val="Archivo"/>
      </rPr>
      <t xml:space="preserve">   Only yellow cells allow for free text inputs. Editing other columns may impact formulas and course or credit details. </t>
    </r>
  </si>
  <si>
    <t>can be viewed by answering "Yes" in the Additional Courses dropdown selection.</t>
  </si>
  <si>
    <t xml:space="preserve">      Based on project scope, budget, support model, or timing, additional courses and training credits may be needed. These recommendations</t>
  </si>
  <si>
    <r>
      <t xml:space="preserve">      For all other learners, visit the </t>
    </r>
    <r>
      <rPr>
        <b/>
        <u/>
        <sz val="14"/>
        <color theme="4" tint="-0.499984740745262"/>
        <rFont val="Archivo"/>
      </rPr>
      <t>Workday in Action video series</t>
    </r>
    <r>
      <rPr>
        <u/>
        <sz val="14"/>
        <color theme="4" tint="-0.499984740745262"/>
        <rFont val="Archivo"/>
      </rPr>
      <t xml:space="preserve"> </t>
    </r>
    <r>
      <rPr>
        <sz val="14"/>
        <color theme="1"/>
        <rFont val="Archivo"/>
      </rPr>
      <t>in Community for additional training at no cost.</t>
    </r>
  </si>
  <si>
    <r>
      <t xml:space="preserve">      We recommend the </t>
    </r>
    <r>
      <rPr>
        <b/>
        <u/>
        <sz val="14"/>
        <color theme="4" tint="-0.499984740745262"/>
        <rFont val="Archivo"/>
      </rPr>
      <t>Getting Started with Workday complimentary course</t>
    </r>
    <r>
      <rPr>
        <sz val="14"/>
        <color theme="1"/>
        <rFont val="Archivo"/>
      </rPr>
      <t xml:space="preserve"> for all learners who are new to the Workday platform and training.</t>
    </r>
  </si>
  <si>
    <t>WEMG to update timeline or get editable version I can update</t>
  </si>
  <si>
    <t>be hands-on in the system until later in the project, we don't recommend taking too early.</t>
  </si>
  <si>
    <t xml:space="preserve">we recommend the Workday Platform for Administrators course. Since customers won't </t>
  </si>
  <si>
    <t>Integrations. For roles that only need a baseline level of knowledge in these topics,</t>
  </si>
  <si>
    <t>include Workday Reporting, Security for Administrators, or Creating and Securing</t>
  </si>
  <si>
    <t>details that would apply regardless of the products being deployed. This training could</t>
  </si>
  <si>
    <t>training. These courses tend to be much more technical, and focused on configuration</t>
  </si>
  <si>
    <t>Also following the Plan stage, we recommend that customers focus on system tools</t>
  </si>
  <si>
    <t>during the early stages of the project.</t>
  </si>
  <si>
    <t>training---such as HCM Core for Administrators or Financial Management for Administrators</t>
  </si>
  <si>
    <t>those options. Because of this, we recommend that customers take product administrator</t>
  </si>
  <si>
    <t>understanding of what options are possible in Workday, and how to configure</t>
  </si>
  <si>
    <t>To partner on the best design, customer Administrators need to have a solid</t>
  </si>
  <si>
    <t>For many customers, deployments include detailed design discussions up front.</t>
  </si>
  <si>
    <t>Product Administrators:</t>
  </si>
  <si>
    <t>whether they only need an overview of Workday or will continue onto more complex training.</t>
  </si>
  <si>
    <t xml:space="preserve">business processes. We recommend anyone involved in the deployment project enroll in this </t>
  </si>
  <si>
    <t>foundational Workday concepts. Topics include navigation, organizations, reporting, and</t>
  </si>
  <si>
    <t xml:space="preserve">Getting Started with Workday is a self-directed, complimentary course offering that covers </t>
  </si>
  <si>
    <t>Getting Started with Workday:</t>
  </si>
  <si>
    <r>
      <rPr>
        <b/>
        <sz val="12"/>
        <color rgb="FFFF0000"/>
        <rFont val="Archivo"/>
      </rPr>
      <t>IMPORTANT:</t>
    </r>
    <r>
      <rPr>
        <b/>
        <sz val="12"/>
        <color theme="1"/>
        <rFont val="Archivo"/>
      </rPr>
      <t xml:space="preserve"> </t>
    </r>
    <r>
      <rPr>
        <sz val="12"/>
        <color theme="1"/>
        <rFont val="Archivo"/>
      </rPr>
      <t>Consult your Partner or Workday Engagement Manager to confirm the most appropriate training timeline for your project.</t>
    </r>
  </si>
  <si>
    <t>Plan - Deploy</t>
  </si>
  <si>
    <r>
      <t xml:space="preserve">      Adaptive Planning administrators should review the </t>
    </r>
    <r>
      <rPr>
        <b/>
        <u/>
        <sz val="14"/>
        <color theme="4" tint="-0.499984740745262"/>
        <rFont val="Archivo"/>
      </rPr>
      <t>Adaptive Planning Training page</t>
    </r>
    <r>
      <rPr>
        <sz val="14"/>
        <color theme="1"/>
        <rFont val="Archivo"/>
      </rPr>
      <t xml:space="preserve"> in Community for more training details.</t>
    </r>
  </si>
  <si>
    <t xml:space="preserve">U.S. Payroll for Administrators </t>
  </si>
  <si>
    <t xml:space="preserve">UK Payroll for Administrators </t>
  </si>
  <si>
    <t>Total No. of Courses</t>
  </si>
  <si>
    <t>Total No. of Learners</t>
  </si>
  <si>
    <t>Total Duration (Hours)</t>
  </si>
  <si>
    <t>Type of Course</t>
  </si>
  <si>
    <t>Priority Courses</t>
  </si>
  <si>
    <t>STUDENT</t>
  </si>
  <si>
    <t>Student Recruiting &amp; Admissions Administrator</t>
  </si>
  <si>
    <t>Student Recruiting &amp; Admissions for Administrators</t>
  </si>
  <si>
    <t>Reporting &amp; Analytics for Student Administrators</t>
  </si>
  <si>
    <t>Student Records &amp; Advising for Administrators</t>
  </si>
  <si>
    <t>These for below should be their own, new scope "STU"</t>
  </si>
  <si>
    <t>https://community-content.workday.com/en-us/collections/learn/training/training-catalog/course-detail.html?title=Student%20Recruiting%20and%20Admissions%20for%20Administrators</t>
  </si>
  <si>
    <t>https://community-content.workday.com/en-us/collections/learn/training/training-catalog/course-detail.html?title=Student%20Records%20and%20Advising%20for%20Administrators</t>
  </si>
  <si>
    <t>https://community-content.workday.com/en-us/collections/learn/training/training-catalog/course-detail.html?title=Reporting%20and%20Analytics%20for%20Student%20Administrators</t>
  </si>
  <si>
    <t>Plan - Architect &amp; Configure</t>
  </si>
  <si>
    <t>majority of deployment scenarios. See below for more details on how to use this planner to find recommended training.</t>
  </si>
  <si>
    <t>This Training Planner is designed for customers implementing Workday HCM, Financial Management, Payroll, or Student in a</t>
  </si>
  <si>
    <t>Creating Integrations Using Workday Orchestrate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</si>
</sst>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\-[$$-409]#,##0.00"/>
  </numFmts>
  <fonts count="5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Archivo"/>
    </font>
    <font>
      <i/>
      <sz val="14"/>
      <color indexed="8"/>
      <name val="Archivo"/>
    </font>
    <font>
      <sz val="14"/>
      <color rgb="FF000000"/>
      <name val="Archivo"/>
    </font>
    <font>
      <sz val="14"/>
      <color theme="1"/>
      <name val="Archivo"/>
    </font>
    <font>
      <b/>
      <u/>
      <sz val="14"/>
      <color theme="4" tint="-0.499984740745262"/>
      <name val="Archivo"/>
    </font>
    <font>
      <u/>
      <sz val="14"/>
      <color theme="4" tint="-0.499984740745262"/>
      <name val="Archivo"/>
    </font>
    <font>
      <b/>
      <sz val="18"/>
      <color theme="0"/>
      <name val="Archivo"/>
    </font>
    <font>
      <sz val="11"/>
      <color indexed="8"/>
      <name val="Archivo"/>
    </font>
    <font>
      <sz val="12"/>
      <color indexed="8"/>
      <name val="Archivo"/>
    </font>
    <font>
      <b/>
      <sz val="12"/>
      <color rgb="FF00B050"/>
      <name val="Archivo"/>
    </font>
    <font>
      <sz val="12"/>
      <color rgb="FF000000"/>
      <name val="Archivo"/>
    </font>
    <font>
      <sz val="11"/>
      <color theme="5"/>
      <name val="Archivo"/>
    </font>
    <font>
      <sz val="12"/>
      <name val="Archivo"/>
    </font>
    <font>
      <b/>
      <sz val="12"/>
      <color rgb="FF00B0F0"/>
      <name val="Archivo"/>
    </font>
    <font>
      <b/>
      <sz val="12"/>
      <color theme="7"/>
      <name val="Archivo"/>
    </font>
    <font>
      <sz val="11"/>
      <color rgb="FF0070C0"/>
      <name val="Archivo"/>
    </font>
    <font>
      <b/>
      <sz val="12"/>
      <color rgb="FF0070C0"/>
      <name val="Archivo"/>
    </font>
    <font>
      <b/>
      <sz val="11"/>
      <color indexed="8"/>
      <name val="Archivo"/>
    </font>
    <font>
      <sz val="12"/>
      <color theme="1"/>
      <name val="Archivo"/>
    </font>
    <font>
      <sz val="11"/>
      <color theme="9" tint="-0.249977111117893"/>
      <name val="Archivo"/>
    </font>
    <font>
      <b/>
      <sz val="12"/>
      <color rgb="FFA8E4EC"/>
      <name val="Archivo"/>
    </font>
    <font>
      <sz val="11"/>
      <color theme="1"/>
      <name val="Archivo"/>
    </font>
    <font>
      <b/>
      <sz val="12"/>
      <color theme="1"/>
      <name val="Archivo"/>
    </font>
    <font>
      <b/>
      <sz val="12"/>
      <color rgb="FFFF0000"/>
      <name val="Archivo"/>
    </font>
    <font>
      <b/>
      <sz val="11"/>
      <color rgb="FF000000"/>
      <name val="Archivo"/>
    </font>
    <font>
      <b/>
      <sz val="12"/>
      <color rgb="FF000000"/>
      <name val="Archivo"/>
    </font>
    <font>
      <u/>
      <sz val="11"/>
      <color theme="10"/>
      <name val="Archivo"/>
    </font>
    <font>
      <sz val="11"/>
      <color rgb="FF000000"/>
      <name val="Archivo"/>
    </font>
    <font>
      <b/>
      <sz val="11"/>
      <color rgb="FF3F3F3F"/>
      <name val="Archivo"/>
    </font>
    <font>
      <b/>
      <sz val="11"/>
      <color theme="1"/>
      <name val="Archivo"/>
    </font>
    <font>
      <b/>
      <sz val="11"/>
      <name val="Archivo"/>
    </font>
    <font>
      <b/>
      <sz val="14"/>
      <color rgb="FF000000"/>
      <name val="Archivo"/>
    </font>
    <font>
      <b/>
      <sz val="12"/>
      <name val="Archivo"/>
    </font>
    <font>
      <b/>
      <sz val="14"/>
      <name val="Archivo"/>
    </font>
    <font>
      <b/>
      <sz val="11"/>
      <color theme="0"/>
      <name val="Archivo"/>
    </font>
    <font>
      <sz val="10"/>
      <color rgb="FF000000"/>
      <name val="Archivo"/>
    </font>
    <font>
      <u/>
      <sz val="10"/>
      <color rgb="FF0000FF"/>
      <name val="Archivo"/>
    </font>
    <font>
      <b/>
      <sz val="14"/>
      <color theme="4" tint="-0.499984740745262"/>
      <name val="Archivo"/>
    </font>
    <font>
      <sz val="12"/>
      <color indexed="8"/>
      <name val="Calibri"/>
      <family val="2"/>
      <scheme val="minor"/>
    </font>
    <font>
      <b/>
      <sz val="12"/>
      <color theme="4" tint="-0.499984740745262"/>
      <name val="Archivo"/>
    </font>
    <font>
      <b/>
      <sz val="12"/>
      <color rgb="FFFFFFFF"/>
      <name val="Archivo"/>
    </font>
    <font>
      <b/>
      <sz val="10"/>
      <color rgb="FF000000"/>
      <name val="Archivo"/>
    </font>
  </fonts>
  <fills count="23">
    <fill>
      <patternFill patternType="none"/>
    </fill>
    <fill>
      <patternFill patternType="gray125"/>
    </fill>
    <fill>
      <patternFill patternType="solid">
        <fgColor rgb="FFE2F2FE"/>
      </patternFill>
    </fill>
    <fill>
      <patternFill patternType="none">
        <fgColor rgb="FFFEFF85"/>
      </patternFill>
    </fill>
    <fill>
      <patternFill patternType="solid">
        <fgColor rgb="FFFEFF85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E2EFDA"/>
        <bgColor rgb="FFE2EFDA"/>
      </patternFill>
    </fill>
    <fill>
      <patternFill patternType="solid">
        <fgColor rgb="FFFFE699"/>
        <bgColor rgb="FFFFE699"/>
      </patternFill>
    </fill>
    <fill>
      <patternFill patternType="solid">
        <fgColor rgb="FFE2F2FE"/>
        <bgColor rgb="FFE2F2F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70C0"/>
      </patternFill>
    </fill>
    <fill>
      <patternFill patternType="solid">
        <fgColor theme="6" tint="0.79998168889431442"/>
        <bgColor rgb="FFFEFF85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 style="thin">
        <color theme="4" tint="0.79998168889431442"/>
      </right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rgb="FF0070C0"/>
      </left>
      <right style="thin">
        <color theme="4" tint="0.79998168889431442"/>
      </right>
      <top style="medium">
        <color rgb="FF0070C0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medium">
        <color rgb="FF0070C0"/>
      </top>
      <bottom/>
      <diagonal/>
    </border>
    <border>
      <left style="medium">
        <color rgb="FF0070C0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rgb="FF0070C0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rgb="FF0070C0"/>
      </left>
      <right style="thin">
        <color theme="4" tint="0.79998168889431442"/>
      </right>
      <top/>
      <bottom style="medium">
        <color rgb="FF0070C0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medium">
        <color rgb="FF0070C0"/>
      </bottom>
      <diagonal/>
    </border>
    <border>
      <left style="thin">
        <color theme="4" tint="0.79998168889431442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rgb="FF0070C0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medium">
        <color rgb="FF0070C0"/>
      </bottom>
      <diagonal/>
    </border>
    <border>
      <left style="thin">
        <color theme="4" tint="0.79998168889431442"/>
      </left>
      <right style="medium">
        <color theme="4"/>
      </right>
      <top style="medium">
        <color theme="4" tint="0.39997558519241921"/>
      </top>
      <bottom style="medium">
        <color rgb="FF0070C0"/>
      </bottom>
      <diagonal/>
    </border>
    <border>
      <left style="thin">
        <color theme="4" tint="0.79998168889431442"/>
      </left>
      <right style="medium">
        <color theme="4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rgb="FF0070C0"/>
      </top>
      <bottom style="thin">
        <color theme="4" tint="0.79998168889431442"/>
      </bottom>
      <diagonal/>
    </border>
    <border>
      <left style="thin">
        <color theme="4" tint="0.79998168889431442"/>
      </left>
      <right style="medium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theme="4" tint="0.79998168889431442"/>
      </left>
      <right style="medium">
        <color theme="4"/>
      </right>
      <top style="thin">
        <color theme="4" tint="0.79998168889431442"/>
      </top>
      <bottom/>
      <diagonal/>
    </border>
    <border>
      <left/>
      <right style="medium">
        <color theme="4"/>
      </right>
      <top style="thin">
        <color theme="4" tint="0.79998168889431442"/>
      </top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medium">
        <color rgb="FF0070C0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indexed="64"/>
      </left>
      <right/>
      <top/>
      <bottom style="thin">
        <color theme="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 style="thin">
        <color theme="4" tint="0.79998168889431442"/>
      </left>
      <right style="thin">
        <color theme="4"/>
      </right>
      <top style="thin">
        <color theme="4"/>
      </top>
      <bottom style="thin">
        <color theme="2"/>
      </bottom>
      <diagonal/>
    </border>
  </borders>
  <cellStyleXfs count="10">
    <xf numFmtId="0" fontId="0" fillId="0" borderId="0"/>
    <xf numFmtId="0" fontId="5" fillId="5" borderId="2" applyNumberFormat="0" applyAlignment="0" applyProtection="0"/>
    <xf numFmtId="0" fontId="6" fillId="5" borderId="1" applyNumberFormat="0" applyAlignment="0" applyProtection="0"/>
    <xf numFmtId="0" fontId="2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3" borderId="0"/>
    <xf numFmtId="0" fontId="1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0"/>
    <xf numFmtId="0" fontId="12" fillId="3" borderId="0" applyNumberForma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7" borderId="3" xfId="0" applyFont="1" applyFill="1" applyBorder="1"/>
    <xf numFmtId="0" fontId="8" fillId="7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7" fillId="6" borderId="3" xfId="3" applyFont="1" applyBorder="1" applyAlignment="1"/>
    <xf numFmtId="0" fontId="7" fillId="6" borderId="3" xfId="3" applyFont="1" applyBorder="1" applyAlignment="1">
      <alignment horizontal="center"/>
    </xf>
    <xf numFmtId="1" fontId="8" fillId="7" borderId="3" xfId="0" applyNumberFormat="1" applyFont="1" applyFill="1" applyBorder="1"/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wrapText="1"/>
    </xf>
    <xf numFmtId="0" fontId="4" fillId="2" borderId="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3" borderId="6" xfId="0" applyFont="1" applyFill="1" applyBorder="1"/>
    <xf numFmtId="0" fontId="8" fillId="3" borderId="7" xfId="0" applyFont="1" applyFill="1" applyBorder="1"/>
    <xf numFmtId="0" fontId="8" fillId="3" borderId="4" xfId="0" applyFont="1" applyFill="1" applyBorder="1"/>
    <xf numFmtId="1" fontId="8" fillId="3" borderId="3" xfId="0" applyNumberFormat="1" applyFont="1" applyFill="1" applyBorder="1" applyAlignment="1">
      <alignment horizontal="right"/>
    </xf>
    <xf numFmtId="0" fontId="8" fillId="3" borderId="5" xfId="0" applyFont="1" applyFill="1" applyBorder="1"/>
    <xf numFmtId="0" fontId="8" fillId="3" borderId="3" xfId="0" applyFont="1" applyFill="1" applyBorder="1" applyAlignment="1">
      <alignment horizontal="right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4" fontId="4" fillId="2" borderId="0" xfId="0" applyNumberFormat="1" applyFont="1" applyFill="1" applyAlignment="1">
      <alignment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13" fillId="3" borderId="0" xfId="8"/>
    <xf numFmtId="0" fontId="13" fillId="3" borderId="51" xfId="8" applyBorder="1"/>
    <xf numFmtId="0" fontId="13" fillId="3" borderId="52" xfId="8" applyBorder="1"/>
    <xf numFmtId="0" fontId="14" fillId="3" borderId="0" xfId="8" applyFont="1"/>
    <xf numFmtId="0" fontId="15" fillId="3" borderId="0" xfId="8" applyFont="1"/>
    <xf numFmtId="0" fontId="13" fillId="3" borderId="53" xfId="8" applyBorder="1"/>
    <xf numFmtId="0" fontId="17" fillId="3" borderId="0" xfId="9" applyFont="1" applyBorder="1"/>
    <xf numFmtId="0" fontId="16" fillId="3" borderId="0" xfId="8" applyFont="1"/>
    <xf numFmtId="0" fontId="35" fillId="0" borderId="0" xfId="0" applyFont="1"/>
    <xf numFmtId="0" fontId="21" fillId="0" borderId="0" xfId="0" applyFont="1"/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/>
    <xf numFmtId="0" fontId="33" fillId="0" borderId="0" xfId="0" applyFont="1"/>
    <xf numFmtId="0" fontId="32" fillId="0" borderId="0" xfId="0" applyFont="1"/>
    <xf numFmtId="0" fontId="30" fillId="0" borderId="0" xfId="0" applyFont="1"/>
    <xf numFmtId="0" fontId="29" fillId="0" borderId="0" xfId="0" applyFont="1"/>
    <xf numFmtId="0" fontId="28" fillId="0" borderId="0" xfId="0" applyFont="1"/>
    <xf numFmtId="0" fontId="24" fillId="0" borderId="0" xfId="0" applyFont="1"/>
    <xf numFmtId="0" fontId="22" fillId="0" borderId="0" xfId="0" applyFont="1"/>
    <xf numFmtId="0" fontId="25" fillId="0" borderId="0" xfId="0" applyFont="1"/>
    <xf numFmtId="0" fontId="27" fillId="0" borderId="0" xfId="0" applyFont="1"/>
    <xf numFmtId="0" fontId="26" fillId="0" borderId="0" xfId="0" applyFont="1"/>
    <xf numFmtId="0" fontId="23" fillId="0" borderId="0" xfId="0" applyFont="1"/>
    <xf numFmtId="0" fontId="21" fillId="0" borderId="0" xfId="0" applyFont="1" applyAlignment="1">
      <alignment horizontal="left" vertical="center"/>
    </xf>
    <xf numFmtId="0" fontId="21" fillId="3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38" fillId="8" borderId="9" xfId="0" applyFont="1" applyFill="1" applyBorder="1" applyAlignment="1">
      <alignment vertical="center"/>
    </xf>
    <xf numFmtId="0" fontId="39" fillId="12" borderId="24" xfId="0" applyFont="1" applyFill="1" applyBorder="1" applyAlignment="1">
      <alignment horizontal="left" vertical="center"/>
    </xf>
    <xf numFmtId="0" fontId="39" fillId="12" borderId="25" xfId="0" applyFont="1" applyFill="1" applyBorder="1" applyAlignment="1">
      <alignment horizontal="left" vertical="center"/>
    </xf>
    <xf numFmtId="0" fontId="39" fillId="12" borderId="25" xfId="0" applyFont="1" applyFill="1" applyBorder="1" applyAlignment="1">
      <alignment horizontal="center" vertical="center" wrapText="1"/>
    </xf>
    <xf numFmtId="2" fontId="39" fillId="12" borderId="25" xfId="0" applyNumberFormat="1" applyFont="1" applyFill="1" applyBorder="1" applyAlignment="1">
      <alignment horizontal="center" vertical="center"/>
    </xf>
    <xf numFmtId="0" fontId="39" fillId="12" borderId="38" xfId="0" applyFont="1" applyFill="1" applyBorder="1" applyAlignment="1">
      <alignment horizontal="center" vertical="center"/>
    </xf>
    <xf numFmtId="0" fontId="39" fillId="12" borderId="4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1" fillId="0" borderId="26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18" borderId="3" xfId="0" applyFont="1" applyFill="1" applyBorder="1" applyAlignment="1" applyProtection="1">
      <alignment horizontal="center" vertical="center" wrapText="1"/>
      <protection locked="0"/>
    </xf>
    <xf numFmtId="0" fontId="21" fillId="11" borderId="3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0" fontId="40" fillId="0" borderId="37" xfId="7" applyFont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0" fontId="21" fillId="0" borderId="3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40" fillId="0" borderId="39" xfId="7" applyFont="1" applyBorder="1" applyAlignment="1">
      <alignment horizontal="center" vertical="center"/>
    </xf>
    <xf numFmtId="0" fontId="41" fillId="3" borderId="12" xfId="0" applyFont="1" applyFill="1" applyBorder="1" applyAlignment="1">
      <alignment vertical="center"/>
    </xf>
    <xf numFmtId="1" fontId="42" fillId="3" borderId="12" xfId="1" applyNumberFormat="1" applyFont="1" applyFill="1" applyBorder="1" applyAlignment="1">
      <alignment horizontal="center" vertical="center"/>
    </xf>
    <xf numFmtId="0" fontId="21" fillId="0" borderId="44" xfId="0" applyFont="1" applyBorder="1"/>
    <xf numFmtId="0" fontId="21" fillId="3" borderId="26" xfId="0" applyFont="1" applyFill="1" applyBorder="1" applyAlignment="1">
      <alignment vertical="center" wrapText="1"/>
    </xf>
    <xf numFmtId="0" fontId="40" fillId="0" borderId="41" xfId="7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40" fillId="0" borderId="42" xfId="7" applyFont="1" applyBorder="1" applyAlignment="1">
      <alignment horizontal="center" vertical="center"/>
    </xf>
    <xf numFmtId="0" fontId="21" fillId="0" borderId="3" xfId="0" applyFont="1" applyBorder="1"/>
    <xf numFmtId="0" fontId="40" fillId="0" borderId="36" xfId="7" applyFont="1" applyBorder="1" applyAlignment="1">
      <alignment horizontal="center" vertical="center"/>
    </xf>
    <xf numFmtId="0" fontId="21" fillId="0" borderId="26" xfId="0" applyFont="1" applyBorder="1"/>
    <xf numFmtId="0" fontId="21" fillId="0" borderId="31" xfId="0" applyFont="1" applyBorder="1"/>
    <xf numFmtId="0" fontId="21" fillId="0" borderId="32" xfId="0" applyFont="1" applyBorder="1"/>
    <xf numFmtId="0" fontId="21" fillId="11" borderId="32" xfId="0" applyFont="1" applyFill="1" applyBorder="1" applyAlignment="1">
      <alignment horizontal="center" vertical="center"/>
    </xf>
    <xf numFmtId="0" fontId="43" fillId="13" borderId="27" xfId="6" applyFont="1" applyBorder="1" applyAlignment="1">
      <alignment vertical="center"/>
    </xf>
    <xf numFmtId="0" fontId="35" fillId="13" borderId="23" xfId="6" applyFont="1" applyBorder="1"/>
    <xf numFmtId="0" fontId="35" fillId="13" borderId="22" xfId="6" applyFont="1" applyBorder="1" applyAlignment="1">
      <alignment horizontal="center" vertical="center"/>
    </xf>
    <xf numFmtId="0" fontId="35" fillId="13" borderId="22" xfId="6" applyFont="1" applyBorder="1"/>
    <xf numFmtId="0" fontId="43" fillId="13" borderId="22" xfId="6" applyFont="1" applyBorder="1" applyAlignment="1">
      <alignment horizontal="center" vertical="center"/>
    </xf>
    <xf numFmtId="0" fontId="44" fillId="13" borderId="35" xfId="6" applyFont="1" applyBorder="1" applyAlignment="1">
      <alignment horizontal="right" vertical="center"/>
    </xf>
    <xf numFmtId="0" fontId="45" fillId="12" borderId="28" xfId="0" applyFont="1" applyFill="1" applyBorder="1" applyAlignment="1">
      <alignment vertical="center"/>
    </xf>
    <xf numFmtId="0" fontId="38" fillId="12" borderId="29" xfId="0" applyFont="1" applyFill="1" applyBorder="1" applyAlignment="1">
      <alignment vertical="center"/>
    </xf>
    <xf numFmtId="0" fontId="38" fillId="12" borderId="29" xfId="0" applyFont="1" applyFill="1" applyBorder="1" applyAlignment="1">
      <alignment horizontal="center" vertical="center"/>
    </xf>
    <xf numFmtId="1" fontId="46" fillId="12" borderId="29" xfId="2" applyNumberFormat="1" applyFont="1" applyFill="1" applyBorder="1" applyAlignment="1">
      <alignment horizontal="center" vertical="center"/>
    </xf>
    <xf numFmtId="1" fontId="47" fillId="12" borderId="33" xfId="2" applyNumberFormat="1" applyFont="1" applyFill="1" applyBorder="1" applyAlignment="1">
      <alignment horizontal="right" vertical="center"/>
    </xf>
    <xf numFmtId="1" fontId="47" fillId="12" borderId="34" xfId="2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48" fillId="19" borderId="0" xfId="0" applyFont="1" applyFill="1" applyAlignment="1">
      <alignment vertical="center"/>
    </xf>
    <xf numFmtId="0" fontId="48" fillId="19" borderId="0" xfId="0" applyFont="1" applyFill="1" applyAlignment="1">
      <alignment horizontal="center" vertical="center"/>
    </xf>
    <xf numFmtId="0" fontId="49" fillId="11" borderId="48" xfId="0" applyFont="1" applyFill="1" applyBorder="1" applyAlignment="1">
      <alignment horizontal="left" vertical="center"/>
    </xf>
    <xf numFmtId="0" fontId="49" fillId="11" borderId="48" xfId="0" applyFont="1" applyFill="1" applyBorder="1" applyAlignment="1">
      <alignment horizontal="left" vertical="center" wrapText="1"/>
    </xf>
    <xf numFmtId="0" fontId="49" fillId="10" borderId="48" xfId="0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49" fillId="11" borderId="3" xfId="0" applyFont="1" applyFill="1" applyBorder="1" applyAlignment="1">
      <alignment horizontal="left" vertical="center"/>
    </xf>
    <xf numFmtId="0" fontId="49" fillId="10" borderId="3" xfId="0" applyFont="1" applyFill="1" applyBorder="1" applyAlignment="1">
      <alignment horizontal="center" vertical="center"/>
    </xf>
    <xf numFmtId="0" fontId="21" fillId="21" borderId="3" xfId="0" applyFont="1" applyFill="1" applyBorder="1" applyAlignment="1">
      <alignment horizontal="center" vertical="center"/>
    </xf>
    <xf numFmtId="0" fontId="49" fillId="11" borderId="3" xfId="0" applyFont="1" applyFill="1" applyBorder="1" applyAlignment="1">
      <alignment horizontal="left" vertical="center" wrapText="1"/>
    </xf>
    <xf numFmtId="0" fontId="49" fillId="11" borderId="0" xfId="0" applyFont="1" applyFill="1" applyAlignment="1">
      <alignment horizontal="left" vertical="center"/>
    </xf>
    <xf numFmtId="0" fontId="49" fillId="10" borderId="0" xfId="0" applyFont="1" applyFill="1" applyAlignment="1">
      <alignment horizontal="center" vertical="center"/>
    </xf>
    <xf numFmtId="0" fontId="49" fillId="11" borderId="32" xfId="0" applyFont="1" applyFill="1" applyBorder="1" applyAlignment="1">
      <alignment horizontal="left" vertical="center"/>
    </xf>
    <xf numFmtId="0" fontId="21" fillId="21" borderId="32" xfId="0" applyFont="1" applyFill="1" applyBorder="1" applyAlignment="1">
      <alignment horizontal="center" vertical="center"/>
    </xf>
    <xf numFmtId="0" fontId="49" fillId="10" borderId="32" xfId="0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38" fillId="3" borderId="6" xfId="0" applyFont="1" applyFill="1" applyBorder="1" applyAlignment="1">
      <alignment vertical="center"/>
    </xf>
    <xf numFmtId="0" fontId="38" fillId="3" borderId="7" xfId="0" applyFont="1" applyFill="1" applyBorder="1" applyAlignment="1">
      <alignment vertical="center"/>
    </xf>
    <xf numFmtId="0" fontId="38" fillId="7" borderId="3" xfId="0" applyFont="1" applyFill="1" applyBorder="1" applyAlignment="1">
      <alignment vertical="center"/>
    </xf>
    <xf numFmtId="0" fontId="38" fillId="7" borderId="3" xfId="0" applyFont="1" applyFill="1" applyBorder="1" applyAlignment="1">
      <alignment horizontal="center" vertical="center"/>
    </xf>
    <xf numFmtId="0" fontId="49" fillId="2" borderId="3" xfId="0" applyFont="1" applyFill="1" applyBorder="1" applyAlignment="1">
      <alignment horizontal="left" vertical="center"/>
    </xf>
    <xf numFmtId="0" fontId="21" fillId="3" borderId="3" xfId="0" applyFont="1" applyFill="1" applyBorder="1" applyAlignment="1">
      <alignment horizontal="center" vertical="center"/>
    </xf>
    <xf numFmtId="0" fontId="49" fillId="2" borderId="0" xfId="0" applyFont="1" applyFill="1" applyAlignment="1">
      <alignment horizontal="left" vertical="center"/>
    </xf>
    <xf numFmtId="0" fontId="49" fillId="2" borderId="3" xfId="0" quotePrefix="1" applyFont="1" applyFill="1" applyBorder="1" applyAlignment="1">
      <alignment horizontal="left" vertical="center"/>
    </xf>
    <xf numFmtId="0" fontId="38" fillId="3" borderId="0" xfId="0" applyFont="1" applyFill="1" applyAlignment="1">
      <alignment vertical="center"/>
    </xf>
    <xf numFmtId="0" fontId="38" fillId="3" borderId="0" xfId="0" applyFont="1" applyFill="1" applyAlignment="1">
      <alignment horizontal="center" vertical="center"/>
    </xf>
    <xf numFmtId="0" fontId="49" fillId="2" borderId="3" xfId="0" applyFont="1" applyFill="1" applyBorder="1" applyAlignment="1">
      <alignment horizontal="left" vertical="center" wrapText="1"/>
    </xf>
    <xf numFmtId="0" fontId="38" fillId="3" borderId="5" xfId="0" applyFont="1" applyFill="1" applyBorder="1" applyAlignment="1">
      <alignment horizontal="center" vertical="center"/>
    </xf>
    <xf numFmtId="0" fontId="38" fillId="3" borderId="6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49" fillId="2" borderId="3" xfId="0" quotePrefix="1" applyFont="1" applyFill="1" applyBorder="1" applyAlignment="1">
      <alignment horizontal="left" vertical="center" wrapText="1"/>
    </xf>
    <xf numFmtId="0" fontId="41" fillId="2" borderId="3" xfId="0" applyFont="1" applyFill="1" applyBorder="1" applyAlignment="1">
      <alignment horizontal="left" vertical="center"/>
    </xf>
    <xf numFmtId="0" fontId="41" fillId="10" borderId="3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43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49" fontId="21" fillId="0" borderId="0" xfId="0" applyNumberFormat="1" applyFont="1" applyAlignment="1">
      <alignment vertical="center" wrapText="1"/>
    </xf>
    <xf numFmtId="0" fontId="41" fillId="0" borderId="0" xfId="0" applyFont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1" fontId="38" fillId="3" borderId="3" xfId="0" applyNumberFormat="1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49" fillId="14" borderId="0" xfId="0" applyFont="1" applyFill="1" applyAlignment="1">
      <alignment horizontal="left" vertical="center"/>
    </xf>
    <xf numFmtId="0" fontId="50" fillId="0" borderId="0" xfId="0" applyFont="1" applyAlignment="1">
      <alignment vertical="center"/>
    </xf>
    <xf numFmtId="0" fontId="49" fillId="15" borderId="0" xfId="0" applyFont="1" applyFill="1" applyAlignment="1">
      <alignment horizontal="left" vertical="center"/>
    </xf>
    <xf numFmtId="0" fontId="49" fillId="16" borderId="0" xfId="0" applyFont="1" applyFill="1" applyAlignment="1">
      <alignment horizontal="left" vertical="center"/>
    </xf>
    <xf numFmtId="1" fontId="48" fillId="19" borderId="0" xfId="0" applyNumberFormat="1" applyFont="1" applyFill="1" applyAlignment="1">
      <alignment horizontal="center" vertical="center"/>
    </xf>
    <xf numFmtId="1" fontId="44" fillId="13" borderId="30" xfId="6" applyNumberFormat="1" applyFont="1" applyBorder="1" applyAlignment="1">
      <alignment horizontal="right" vertical="center"/>
    </xf>
    <xf numFmtId="1" fontId="38" fillId="7" borderId="3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/>
    <xf numFmtId="0" fontId="53" fillId="0" borderId="0" xfId="0" applyFont="1"/>
    <xf numFmtId="1" fontId="24" fillId="22" borderId="14" xfId="0" applyNumberFormat="1" applyFont="1" applyFill="1" applyBorder="1" applyAlignment="1">
      <alignment horizontal="center" vertical="center"/>
    </xf>
    <xf numFmtId="0" fontId="24" fillId="22" borderId="15" xfId="0" applyFont="1" applyFill="1" applyBorder="1" applyAlignment="1">
      <alignment horizontal="center" vertical="center"/>
    </xf>
    <xf numFmtId="0" fontId="24" fillId="22" borderId="10" xfId="0" applyFont="1" applyFill="1" applyBorder="1" applyAlignment="1">
      <alignment horizontal="center" vertical="center"/>
    </xf>
    <xf numFmtId="0" fontId="22" fillId="18" borderId="11" xfId="0" applyFont="1" applyFill="1" applyBorder="1" applyAlignment="1">
      <alignment horizontal="center"/>
    </xf>
    <xf numFmtId="0" fontId="39" fillId="12" borderId="0" xfId="0" applyFont="1" applyFill="1" applyAlignment="1">
      <alignment horizontal="center" vertical="center"/>
    </xf>
    <xf numFmtId="0" fontId="39" fillId="12" borderId="0" xfId="0" applyFont="1" applyFill="1" applyAlignment="1">
      <alignment horizontal="left" vertical="center"/>
    </xf>
    <xf numFmtId="0" fontId="21" fillId="0" borderId="0" xfId="0" applyFont="1" applyAlignment="1">
      <alignment horizontal="right" vertical="center"/>
    </xf>
    <xf numFmtId="1" fontId="21" fillId="0" borderId="0" xfId="0" applyNumberFormat="1" applyFont="1" applyAlignment="1">
      <alignment horizontal="right" vertical="center"/>
    </xf>
    <xf numFmtId="0" fontId="55" fillId="11" borderId="3" xfId="0" applyFont="1" applyFill="1" applyBorder="1" applyAlignment="1">
      <alignment horizontal="left" vertical="center"/>
    </xf>
    <xf numFmtId="0" fontId="55" fillId="11" borderId="48" xfId="0" applyFont="1" applyFill="1" applyBorder="1" applyAlignment="1">
      <alignment horizontal="left" vertical="center"/>
    </xf>
    <xf numFmtId="0" fontId="21" fillId="21" borderId="0" xfId="0" applyFont="1" applyFill="1" applyAlignment="1">
      <alignment horizontal="center" vertical="center"/>
    </xf>
    <xf numFmtId="0" fontId="38" fillId="8" borderId="18" xfId="0" applyFont="1" applyFill="1" applyBorder="1" applyAlignment="1">
      <alignment horizontal="left" vertical="center"/>
    </xf>
    <xf numFmtId="0" fontId="21" fillId="18" borderId="45" xfId="0" applyFont="1" applyFill="1" applyBorder="1" applyAlignment="1" applyProtection="1">
      <alignment horizontal="center" vertical="center"/>
      <protection locked="0"/>
    </xf>
    <xf numFmtId="0" fontId="21" fillId="18" borderId="56" xfId="0" applyFont="1" applyFill="1" applyBorder="1" applyAlignment="1" applyProtection="1">
      <alignment horizontal="center" vertical="center"/>
      <protection locked="0"/>
    </xf>
    <xf numFmtId="0" fontId="55" fillId="11" borderId="32" xfId="0" applyFont="1" applyFill="1" applyBorder="1" applyAlignment="1">
      <alignment horizontal="left" vertical="center"/>
    </xf>
    <xf numFmtId="0" fontId="20" fillId="17" borderId="55" xfId="8" applyFont="1" applyFill="1" applyBorder="1" applyAlignment="1">
      <alignment horizontal="center" vertical="center"/>
    </xf>
    <xf numFmtId="0" fontId="20" fillId="17" borderId="54" xfId="8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0" fillId="19" borderId="0" xfId="4" applyFont="1" applyFill="1" applyAlignment="1">
      <alignment horizontal="center" vertical="center"/>
    </xf>
    <xf numFmtId="0" fontId="39" fillId="0" borderId="12" xfId="0" applyFont="1" applyBorder="1"/>
    <xf numFmtId="0" fontId="39" fillId="0" borderId="13" xfId="0" applyFont="1" applyBorder="1"/>
    <xf numFmtId="0" fontId="54" fillId="20" borderId="20" xfId="0" applyFont="1" applyFill="1" applyBorder="1" applyAlignment="1">
      <alignment horizontal="center" vertical="center" wrapText="1"/>
    </xf>
    <xf numFmtId="0" fontId="54" fillId="20" borderId="21" xfId="0" applyFont="1" applyFill="1" applyBorder="1" applyAlignment="1">
      <alignment horizontal="center" vertical="center" wrapText="1"/>
    </xf>
    <xf numFmtId="0" fontId="54" fillId="20" borderId="16" xfId="0" applyFont="1" applyFill="1" applyBorder="1" applyAlignment="1">
      <alignment horizontal="center" vertical="center" wrapText="1"/>
    </xf>
    <xf numFmtId="0" fontId="39" fillId="0" borderId="46" xfId="0" applyFont="1" applyBorder="1" applyAlignment="1">
      <alignment horizontal="left" vertical="center" wrapText="1"/>
    </xf>
    <xf numFmtId="0" fontId="39" fillId="0" borderId="49" xfId="0" applyFont="1" applyBorder="1" applyAlignment="1">
      <alignment horizontal="left" vertical="center" wrapText="1"/>
    </xf>
    <xf numFmtId="0" fontId="39" fillId="0" borderId="50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/>
    </xf>
    <xf numFmtId="0" fontId="39" fillId="0" borderId="43" xfId="0" applyFont="1" applyBorder="1" applyAlignment="1">
      <alignment horizontal="left" vertical="center" wrapText="1"/>
    </xf>
    <xf numFmtId="0" fontId="39" fillId="0" borderId="45" xfId="0" applyFont="1" applyBorder="1" applyAlignment="1">
      <alignment horizontal="left" vertical="center" wrapText="1"/>
    </xf>
    <xf numFmtId="0" fontId="0" fillId="18" borderId="0" xfId="0" applyFill="1" applyAlignment="1">
      <alignment horizontal="center"/>
    </xf>
  </cellXfs>
  <cellStyles count="10">
    <cellStyle name="20% - Accent1" xfId="3" builtinId="30"/>
    <cellStyle name="40% - Accent3" xfId="6" builtinId="39"/>
    <cellStyle name="Accent1" xfId="4" builtinId="29"/>
    <cellStyle name="Calculation" xfId="2" builtinId="22"/>
    <cellStyle name="Hyperlink" xfId="7" builtinId="8"/>
    <cellStyle name="Hyperlink 2" xfId="9" xr:uid="{F0745278-6ACB-45C3-B807-B6FA7696BA82}"/>
    <cellStyle name="Normal" xfId="0" builtinId="0"/>
    <cellStyle name="Normal 2" xfId="8" xr:uid="{45D44A3A-08DF-408A-952D-7A34394D2E63}"/>
    <cellStyle name="Normal 3" xfId="5" xr:uid="{1109F491-31FE-4798-BA2F-5A3F85F14C64}"/>
    <cellStyle name="Output" xfId="1" builtinId="21"/>
  </cellStyles>
  <dxfs count="65"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 patternType="none">
          <bgColor auto="1"/>
        </patternFill>
      </fill>
    </dxf>
    <dxf>
      <font>
        <b val="0"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solid">
          <bgColor theme="9" tint="0.59996337778862885"/>
        </patternFill>
      </fill>
    </dxf>
    <dxf>
      <font>
        <b val="0"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 val="0"/>
        <i val="0"/>
      </font>
    </dxf>
    <dxf>
      <font>
        <b val="0"/>
        <i val="0"/>
      </font>
      <fill>
        <patternFill patternType="none">
          <bgColor auto="1"/>
        </patternFill>
      </fill>
    </dxf>
    <dxf>
      <font>
        <b val="0"/>
        <i val="0"/>
      </font>
    </dxf>
    <dxf>
      <font>
        <b val="0"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23/09/relationships/Python" Target="pyth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28575</xdr:rowOff>
    </xdr:from>
    <xdr:to>
      <xdr:col>1</xdr:col>
      <xdr:colOff>190500</xdr:colOff>
      <xdr:row>8</xdr:row>
      <xdr:rowOff>161925</xdr:rowOff>
    </xdr:to>
    <xdr:sp macro="" textlink="">
      <xdr:nvSpPr>
        <xdr:cNvPr id="2" name="Flowchart: Connector 1">
          <a:extLst>
            <a:ext uri="{FF2B5EF4-FFF2-40B4-BE49-F238E27FC236}">
              <a16:creationId xmlns:a16="http://schemas.microsoft.com/office/drawing/2014/main" id="{93F43A23-301F-434B-92C3-2C5CABFD8765}"/>
            </a:ext>
          </a:extLst>
        </xdr:cNvPr>
        <xdr:cNvSpPr/>
      </xdr:nvSpPr>
      <xdr:spPr>
        <a:xfrm>
          <a:off x="649605" y="149161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47625</xdr:colOff>
      <xdr:row>13</xdr:row>
      <xdr:rowOff>28575</xdr:rowOff>
    </xdr:from>
    <xdr:to>
      <xdr:col>1</xdr:col>
      <xdr:colOff>190500</xdr:colOff>
      <xdr:row>13</xdr:row>
      <xdr:rowOff>161925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F30376B0-E8CE-4AE5-AEA2-1A5708D49D30}"/>
            </a:ext>
          </a:extLst>
        </xdr:cNvPr>
        <xdr:cNvSpPr/>
      </xdr:nvSpPr>
      <xdr:spPr>
        <a:xfrm>
          <a:off x="649605" y="204025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47625</xdr:colOff>
      <xdr:row>15</xdr:row>
      <xdr:rowOff>28575</xdr:rowOff>
    </xdr:from>
    <xdr:to>
      <xdr:col>1</xdr:col>
      <xdr:colOff>190500</xdr:colOff>
      <xdr:row>15</xdr:row>
      <xdr:rowOff>161925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D2AF911E-EF47-48F5-B8E2-CC27361FC9F5}"/>
            </a:ext>
          </a:extLst>
        </xdr:cNvPr>
        <xdr:cNvSpPr/>
      </xdr:nvSpPr>
      <xdr:spPr>
        <a:xfrm>
          <a:off x="649605" y="240601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47625</xdr:colOff>
      <xdr:row>17</xdr:row>
      <xdr:rowOff>28575</xdr:rowOff>
    </xdr:from>
    <xdr:to>
      <xdr:col>1</xdr:col>
      <xdr:colOff>190500</xdr:colOff>
      <xdr:row>17</xdr:row>
      <xdr:rowOff>161925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D03F8534-CD88-4356-BEB4-B33D620166A8}"/>
            </a:ext>
          </a:extLst>
        </xdr:cNvPr>
        <xdr:cNvSpPr/>
      </xdr:nvSpPr>
      <xdr:spPr>
        <a:xfrm>
          <a:off x="649605" y="277177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47625</xdr:colOff>
      <xdr:row>20</xdr:row>
      <xdr:rowOff>28575</xdr:rowOff>
    </xdr:from>
    <xdr:to>
      <xdr:col>1</xdr:col>
      <xdr:colOff>190500</xdr:colOff>
      <xdr:row>20</xdr:row>
      <xdr:rowOff>161925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EE688616-A7D1-41B9-B54B-BA3BBB576838}"/>
            </a:ext>
          </a:extLst>
        </xdr:cNvPr>
        <xdr:cNvSpPr/>
      </xdr:nvSpPr>
      <xdr:spPr>
        <a:xfrm>
          <a:off x="649605" y="332041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47625</xdr:colOff>
      <xdr:row>6</xdr:row>
      <xdr:rowOff>28575</xdr:rowOff>
    </xdr:from>
    <xdr:to>
      <xdr:col>1</xdr:col>
      <xdr:colOff>190500</xdr:colOff>
      <xdr:row>6</xdr:row>
      <xdr:rowOff>161925</xdr:rowOff>
    </xdr:to>
    <xdr:sp macro="" textlink="">
      <xdr:nvSpPr>
        <xdr:cNvPr id="7" name="Flowchart: Connector 4">
          <a:extLst>
            <a:ext uri="{FF2B5EF4-FFF2-40B4-BE49-F238E27FC236}">
              <a16:creationId xmlns:a16="http://schemas.microsoft.com/office/drawing/2014/main" id="{C14BE2C0-08EF-4C5A-820C-FA44D79BD285}"/>
            </a:ext>
          </a:extLst>
        </xdr:cNvPr>
        <xdr:cNvSpPr/>
      </xdr:nvSpPr>
      <xdr:spPr>
        <a:xfrm>
          <a:off x="649605" y="112585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0</xdr:col>
      <xdr:colOff>690879</xdr:colOff>
      <xdr:row>0</xdr:row>
      <xdr:rowOff>40640</xdr:rowOff>
    </xdr:from>
    <xdr:ext cx="11744960" cy="3562958"/>
    <xdr:pic>
      <xdr:nvPicPr>
        <xdr:cNvPr id="8" name="Picture 7">
          <a:extLst>
            <a:ext uri="{FF2B5EF4-FFF2-40B4-BE49-F238E27FC236}">
              <a16:creationId xmlns:a16="http://schemas.microsoft.com/office/drawing/2014/main" id="{74E38868-B4E0-48CB-8831-83F375160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4781880" y="-4050361"/>
          <a:ext cx="3562958" cy="11744960"/>
        </a:xfrm>
        <a:prstGeom prst="rect">
          <a:avLst/>
        </a:prstGeom>
      </xdr:spPr>
    </xdr:pic>
    <xdr:clientData/>
  </xdr:oneCellAnchor>
  <xdr:twoCellAnchor>
    <xdr:from>
      <xdr:col>1</xdr:col>
      <xdr:colOff>792480</xdr:colOff>
      <xdr:row>0</xdr:row>
      <xdr:rowOff>863600</xdr:rowOff>
    </xdr:from>
    <xdr:to>
      <xdr:col>2</xdr:col>
      <xdr:colOff>1026159</xdr:colOff>
      <xdr:row>0</xdr:row>
      <xdr:rowOff>2804160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A41D542-7CB6-4533-8D75-D1BD8EC6B625}"/>
            </a:ext>
          </a:extLst>
        </xdr:cNvPr>
        <xdr:cNvSpPr txBox="1"/>
      </xdr:nvSpPr>
      <xdr:spPr>
        <a:xfrm>
          <a:off x="1493520" y="863600"/>
          <a:ext cx="10170159" cy="1940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0" b="1">
              <a:solidFill>
                <a:schemeClr val="tx2"/>
              </a:solidFill>
              <a:latin typeface="Archivo" pitchFamily="2" charset="77"/>
              <a:cs typeface="Archivo" pitchFamily="2" charset="77"/>
            </a:rPr>
            <a:t>Workday Deployment Training Planner</a:t>
          </a:r>
        </a:p>
      </xdr:txBody>
    </xdr:sp>
    <xdr:clientData/>
  </xdr:twoCellAnchor>
  <xdr:twoCellAnchor>
    <xdr:from>
      <xdr:col>1</xdr:col>
      <xdr:colOff>47625</xdr:colOff>
      <xdr:row>11</xdr:row>
      <xdr:rowOff>28575</xdr:rowOff>
    </xdr:from>
    <xdr:to>
      <xdr:col>1</xdr:col>
      <xdr:colOff>190500</xdr:colOff>
      <xdr:row>11</xdr:row>
      <xdr:rowOff>161925</xdr:rowOff>
    </xdr:to>
    <xdr:sp macro="" textlink="">
      <xdr:nvSpPr>
        <xdr:cNvPr id="10" name="Flowchart: Connector 2">
          <a:extLst>
            <a:ext uri="{FF2B5EF4-FFF2-40B4-BE49-F238E27FC236}">
              <a16:creationId xmlns:a16="http://schemas.microsoft.com/office/drawing/2014/main" id="{9805E99F-9516-C944-BB99-A6DA5AC2D89B}"/>
            </a:ext>
          </a:extLst>
        </xdr:cNvPr>
        <xdr:cNvSpPr/>
      </xdr:nvSpPr>
      <xdr:spPr>
        <a:xfrm>
          <a:off x="748665" y="6520815"/>
          <a:ext cx="142875" cy="133350"/>
        </a:xfrm>
        <a:prstGeom prst="flowChartConnector">
          <a:avLst/>
        </a:prstGeom>
        <a:solidFill>
          <a:schemeClr val="accent4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20320</xdr:colOff>
      <xdr:row>0</xdr:row>
      <xdr:rowOff>1</xdr:rowOff>
    </xdr:from>
    <xdr:ext cx="11758746" cy="2819400"/>
    <xdr:pic>
      <xdr:nvPicPr>
        <xdr:cNvPr id="2" name="Picture 1">
          <a:extLst>
            <a:ext uri="{FF2B5EF4-FFF2-40B4-BE49-F238E27FC236}">
              <a16:creationId xmlns:a16="http://schemas.microsoft.com/office/drawing/2014/main" id="{E3D54281-841F-4435-8045-E28B6486F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4489993" y="-4469672"/>
          <a:ext cx="2819400" cy="11758746"/>
        </a:xfrm>
        <a:prstGeom prst="rect">
          <a:avLst/>
        </a:prstGeom>
      </xdr:spPr>
    </xdr:pic>
    <xdr:clientData/>
  </xdr:oneCellAnchor>
  <xdr:twoCellAnchor>
    <xdr:from>
      <xdr:col>3</xdr:col>
      <xdr:colOff>182881</xdr:colOff>
      <xdr:row>0</xdr:row>
      <xdr:rowOff>365760</xdr:rowOff>
    </xdr:from>
    <xdr:to>
      <xdr:col>14</xdr:col>
      <xdr:colOff>355601</xdr:colOff>
      <xdr:row>0</xdr:row>
      <xdr:rowOff>2316480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92669F-D71F-4652-93C9-5D9FB3BBF524}"/>
            </a:ext>
          </a:extLst>
        </xdr:cNvPr>
        <xdr:cNvSpPr txBox="1"/>
      </xdr:nvSpPr>
      <xdr:spPr>
        <a:xfrm>
          <a:off x="2194561" y="365760"/>
          <a:ext cx="7548880" cy="1950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0" b="1">
              <a:solidFill>
                <a:schemeClr val="tx2"/>
              </a:solidFill>
              <a:latin typeface="Archivo" pitchFamily="2" charset="77"/>
              <a:cs typeface="Archivo" pitchFamily="2" charset="77"/>
            </a:rPr>
            <a:t>Deployment</a:t>
          </a:r>
          <a:r>
            <a:rPr lang="en-US" sz="6000" b="1" baseline="0">
              <a:solidFill>
                <a:schemeClr val="tx2"/>
              </a:solidFill>
              <a:latin typeface="Archivo" pitchFamily="2" charset="77"/>
              <a:cs typeface="Archivo" pitchFamily="2" charset="77"/>
            </a:rPr>
            <a:t> </a:t>
          </a:r>
          <a:br>
            <a:rPr lang="en-US" sz="6000" b="1" baseline="0">
              <a:solidFill>
                <a:schemeClr val="tx2"/>
              </a:solidFill>
              <a:latin typeface="Archivo" pitchFamily="2" charset="77"/>
              <a:cs typeface="Archivo" pitchFamily="2" charset="77"/>
            </a:rPr>
          </a:br>
          <a:r>
            <a:rPr lang="en-US" sz="6000" b="1" baseline="0">
              <a:solidFill>
                <a:schemeClr val="tx2"/>
              </a:solidFill>
              <a:latin typeface="Archivo" pitchFamily="2" charset="77"/>
              <a:cs typeface="Archivo" pitchFamily="2" charset="77"/>
            </a:rPr>
            <a:t>Training Timeline</a:t>
          </a:r>
          <a:endParaRPr lang="en-US" sz="6000" b="1">
            <a:solidFill>
              <a:schemeClr val="tx2"/>
            </a:solidFill>
            <a:latin typeface="Archivo" pitchFamily="2" charset="77"/>
            <a:cs typeface="Archivo" pitchFamily="2" charset="77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294639</xdr:rowOff>
    </xdr:from>
    <xdr:to>
      <xdr:col>17</xdr:col>
      <xdr:colOff>386080</xdr:colOff>
      <xdr:row>36</xdr:row>
      <xdr:rowOff>159632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09F907-7BE4-4FC5-9E44-6B5C24790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42639"/>
          <a:ext cx="10619740" cy="7812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-content.workday.com/en-us/reference/learn/training/training-types-and-program-offerings/adaptive-planning-training.html" TargetMode="External"/><Relationship Id="rId2" Type="http://schemas.openxmlformats.org/officeDocument/2006/relationships/hyperlink" Target="https://community-content.workday.com/en-us/collections/learn/training/training-catalog/course-detail.html?title=Getting%20Started%20with%20Workday%20(Free)" TargetMode="External"/><Relationship Id="rId1" Type="http://schemas.openxmlformats.org/officeDocument/2006/relationships/hyperlink" Target="https://community-content.workday.com/en-us/collections/learn/training/workday-in-action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ommunity-content.workday.com/en-us/collections/learn/training/training-catalog/course-detail.html?title=Succession%20Planning%20for%20Administrator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0430-C5ED-4635-81B3-97BCDA30202A}">
  <sheetPr>
    <tabColor theme="0" tint="-0.14999847407452621"/>
  </sheetPr>
  <dimension ref="A1:D23"/>
  <sheetViews>
    <sheetView showGridLines="0" tabSelected="1" zoomScaleNormal="100" workbookViewId="0"/>
  </sheetViews>
  <sheetFormatPr baseColWidth="10" defaultColWidth="8.83203125" defaultRowHeight="15"/>
  <cols>
    <col min="1" max="1" width="9.1640625" style="35" customWidth="1"/>
    <col min="2" max="2" width="130.33203125" style="35" customWidth="1"/>
    <col min="3" max="3" width="23.1640625" style="35" customWidth="1"/>
    <col min="4" max="16384" width="8.83203125" style="35"/>
  </cols>
  <sheetData>
    <row r="1" spans="1:4" ht="271" customHeight="1"/>
    <row r="2" spans="1:4" ht="21" customHeight="1" thickBot="1"/>
    <row r="3" spans="1:4" ht="35" customHeight="1" thickTop="1">
      <c r="A3" s="40"/>
      <c r="B3" s="178" t="s">
        <v>0</v>
      </c>
      <c r="C3" s="179"/>
      <c r="D3" s="37"/>
    </row>
    <row r="4" spans="1:4" ht="18">
      <c r="A4" s="40"/>
      <c r="B4" s="38" t="s">
        <v>328</v>
      </c>
      <c r="C4" s="38"/>
      <c r="D4" s="37"/>
    </row>
    <row r="5" spans="1:4" ht="18">
      <c r="A5" s="40"/>
      <c r="B5" s="38" t="s">
        <v>327</v>
      </c>
      <c r="C5" s="38"/>
      <c r="D5" s="37"/>
    </row>
    <row r="6" spans="1:4" ht="18">
      <c r="A6" s="40"/>
      <c r="B6" s="38"/>
      <c r="C6" s="38"/>
      <c r="D6" s="37"/>
    </row>
    <row r="7" spans="1:4" ht="18">
      <c r="A7" s="40"/>
      <c r="B7" s="41" t="s">
        <v>286</v>
      </c>
      <c r="C7" s="38"/>
      <c r="D7" s="37"/>
    </row>
    <row r="8" spans="1:4" ht="18">
      <c r="A8" s="40"/>
      <c r="B8" s="38"/>
      <c r="C8" s="38"/>
      <c r="D8" s="37"/>
    </row>
    <row r="9" spans="1:4" ht="18">
      <c r="A9" s="40"/>
      <c r="B9" s="42" t="s">
        <v>1</v>
      </c>
      <c r="C9" s="38"/>
      <c r="D9" s="37"/>
    </row>
    <row r="10" spans="1:4" ht="18">
      <c r="A10" s="40"/>
      <c r="B10" s="42" t="s">
        <v>2</v>
      </c>
      <c r="C10" s="38"/>
      <c r="D10" s="37"/>
    </row>
    <row r="11" spans="1:4" ht="18">
      <c r="A11" s="40"/>
      <c r="B11" s="42"/>
      <c r="C11" s="38"/>
      <c r="D11" s="37"/>
    </row>
    <row r="12" spans="1:4" ht="18">
      <c r="A12" s="40"/>
      <c r="B12" s="41" t="s">
        <v>309</v>
      </c>
      <c r="C12" s="38"/>
      <c r="D12" s="37"/>
    </row>
    <row r="13" spans="1:4" ht="18">
      <c r="A13" s="40"/>
      <c r="B13" s="41"/>
      <c r="C13" s="38"/>
      <c r="D13" s="37"/>
    </row>
    <row r="14" spans="1:4" ht="18">
      <c r="A14" s="40"/>
      <c r="B14" s="41" t="s">
        <v>285</v>
      </c>
      <c r="C14" s="38"/>
      <c r="D14" s="37"/>
    </row>
    <row r="15" spans="1:4" ht="18">
      <c r="A15" s="40"/>
      <c r="B15" s="38"/>
      <c r="C15" s="38"/>
      <c r="D15" s="37"/>
    </row>
    <row r="16" spans="1:4" ht="18">
      <c r="A16" s="40"/>
      <c r="B16" s="38" t="s">
        <v>3</v>
      </c>
      <c r="C16" s="38"/>
      <c r="D16" s="37"/>
    </row>
    <row r="17" spans="1:4" ht="18">
      <c r="A17" s="40"/>
      <c r="B17" s="38"/>
      <c r="C17" s="38"/>
      <c r="D17" s="37"/>
    </row>
    <row r="18" spans="1:4" ht="18">
      <c r="A18" s="40"/>
      <c r="B18" s="38" t="s">
        <v>284</v>
      </c>
      <c r="C18" s="38"/>
      <c r="D18" s="37"/>
    </row>
    <row r="19" spans="1:4" ht="18">
      <c r="A19" s="40"/>
      <c r="B19" s="38" t="s">
        <v>283</v>
      </c>
      <c r="C19" s="38"/>
      <c r="D19" s="37"/>
    </row>
    <row r="20" spans="1:4" ht="18">
      <c r="A20" s="40"/>
      <c r="B20" s="38"/>
      <c r="C20" s="38"/>
      <c r="D20" s="37"/>
    </row>
    <row r="21" spans="1:4" ht="18">
      <c r="A21" s="40"/>
      <c r="B21" s="38" t="s">
        <v>282</v>
      </c>
      <c r="C21" s="38"/>
      <c r="D21" s="37"/>
    </row>
    <row r="22" spans="1:4" ht="19" thickBot="1">
      <c r="A22" s="40"/>
      <c r="B22" s="39"/>
      <c r="C22" s="38"/>
      <c r="D22" s="37"/>
    </row>
    <row r="23" spans="1:4" ht="16" thickTop="1">
      <c r="B23" s="36"/>
      <c r="C23" s="36"/>
    </row>
  </sheetData>
  <mergeCells count="1">
    <mergeCell ref="B3:C3"/>
  </mergeCells>
  <hyperlinks>
    <hyperlink ref="B14" r:id="rId1" xr:uid="{ABB0BCF8-91D5-46DE-BC19-D68D1A106005}"/>
    <hyperlink ref="B7" r:id="rId2" display="      We recommend Getting Started with Workday for all learners who are new to the Workday platform and training." xr:uid="{3B76E872-B783-4B4C-A391-2FD624ABA654}"/>
    <hyperlink ref="B12" r:id="rId3" display="      Adaptive Planning administrators should review Adaptive Planning Training page in Community for more details." xr:uid="{EE93E27F-8899-BD41-B383-18BF6A5FE83C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BF18-E455-4C17-A0DC-223E6FBDD6E1}">
  <sheetPr>
    <tabColor theme="7"/>
  </sheetPr>
  <dimension ref="A1:AB36"/>
  <sheetViews>
    <sheetView showGridLines="0" zoomScaleNormal="100" workbookViewId="0">
      <selection activeCell="AP1" sqref="AP1"/>
    </sheetView>
  </sheetViews>
  <sheetFormatPr baseColWidth="10" defaultColWidth="8.83203125" defaultRowHeight="15"/>
  <cols>
    <col min="19" max="19" width="2.83203125" customWidth="1"/>
  </cols>
  <sheetData>
    <row r="1" spans="1:28" ht="201" customHeight="1"/>
    <row r="2" spans="1:28" ht="10" customHeight="1"/>
    <row r="3" spans="1:28" s="159" customFormat="1" ht="28" customHeight="1">
      <c r="A3" s="160" t="s">
        <v>4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</row>
    <row r="4" spans="1:28" ht="23" customHeight="1">
      <c r="A4" s="45" t="s">
        <v>307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8" ht="16" customHeight="1">
      <c r="A5" s="46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8" ht="16" customHeight="1">
      <c r="A6" s="46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7" t="s">
        <v>306</v>
      </c>
      <c r="U6" s="48"/>
      <c r="V6" s="48"/>
      <c r="W6" s="48"/>
      <c r="X6" s="44"/>
      <c r="Y6" s="44"/>
      <c r="Z6" s="44"/>
    </row>
    <row r="7" spans="1:28" ht="16" customHeight="1">
      <c r="A7" s="46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9" t="s">
        <v>305</v>
      </c>
      <c r="U7" s="54"/>
      <c r="V7" s="54"/>
      <c r="W7" s="54"/>
      <c r="X7" s="54"/>
      <c r="Y7" s="54"/>
      <c r="Z7" s="54"/>
      <c r="AA7" s="161"/>
      <c r="AB7" s="161"/>
    </row>
    <row r="8" spans="1:28" ht="16" customHeight="1">
      <c r="A8" s="46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54" t="s">
        <v>304</v>
      </c>
      <c r="U8" s="54"/>
      <c r="V8" s="54"/>
      <c r="W8" s="54"/>
      <c r="X8" s="54"/>
      <c r="Y8" s="54"/>
      <c r="Z8" s="54"/>
      <c r="AA8" s="161"/>
      <c r="AB8" s="161"/>
    </row>
    <row r="9" spans="1:28" ht="16" customHeight="1">
      <c r="A9" s="46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4" t="s">
        <v>303</v>
      </c>
      <c r="U9" s="54"/>
      <c r="V9" s="54"/>
      <c r="W9" s="54"/>
      <c r="X9" s="54"/>
      <c r="Y9" s="54"/>
      <c r="Z9" s="54"/>
      <c r="AA9" s="161"/>
      <c r="AB9" s="161"/>
    </row>
    <row r="10" spans="1:28" ht="16" customHeight="1">
      <c r="A10" s="46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4" t="s">
        <v>302</v>
      </c>
      <c r="U10" s="54"/>
      <c r="V10" s="54"/>
      <c r="W10" s="54"/>
      <c r="X10" s="54"/>
      <c r="Y10" s="54"/>
      <c r="Z10" s="54"/>
      <c r="AA10" s="161"/>
      <c r="AB10" s="161"/>
    </row>
    <row r="11" spans="1:28" ht="16" customHeight="1">
      <c r="A11" s="46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8" ht="16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50"/>
      <c r="R12" s="51"/>
      <c r="S12" s="51"/>
      <c r="T12" s="52" t="s">
        <v>301</v>
      </c>
      <c r="U12" s="51"/>
      <c r="V12" s="51"/>
      <c r="W12" s="53"/>
      <c r="X12" s="44"/>
      <c r="Y12" s="44"/>
      <c r="Z12" s="44"/>
      <c r="AA12" s="44"/>
      <c r="AB12" s="44"/>
    </row>
    <row r="13" spans="1:28" ht="16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53"/>
      <c r="R13" s="44"/>
      <c r="S13" s="44"/>
      <c r="T13" s="53" t="s">
        <v>300</v>
      </c>
      <c r="U13" s="54"/>
      <c r="V13" s="54"/>
      <c r="W13" s="54"/>
      <c r="X13" s="54"/>
      <c r="Y13" s="54"/>
      <c r="Z13" s="54"/>
      <c r="AA13" s="54"/>
      <c r="AB13" s="54"/>
    </row>
    <row r="14" spans="1:28" ht="1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53"/>
      <c r="R14" s="44"/>
      <c r="S14" s="44"/>
      <c r="T14" s="53" t="s">
        <v>299</v>
      </c>
      <c r="U14" s="54"/>
      <c r="V14" s="54"/>
      <c r="W14" s="54"/>
      <c r="X14" s="54"/>
      <c r="Y14" s="54"/>
      <c r="Z14" s="54"/>
      <c r="AA14" s="54"/>
      <c r="AB14" s="54"/>
    </row>
    <row r="15" spans="1:28" ht="1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54"/>
      <c r="R15" s="44"/>
      <c r="S15" s="44"/>
      <c r="T15" s="54" t="s">
        <v>298</v>
      </c>
      <c r="U15" s="54"/>
      <c r="V15" s="54"/>
      <c r="W15" s="54"/>
      <c r="X15" s="54"/>
      <c r="Y15" s="54"/>
      <c r="Z15" s="54"/>
      <c r="AA15" s="54"/>
      <c r="AB15" s="54"/>
    </row>
    <row r="16" spans="1:28" ht="1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54"/>
      <c r="R16" s="44"/>
      <c r="S16" s="44"/>
      <c r="T16" s="54" t="s">
        <v>297</v>
      </c>
      <c r="U16" s="54"/>
      <c r="V16" s="54"/>
      <c r="W16" s="54"/>
      <c r="X16" s="54"/>
      <c r="Y16" s="54"/>
      <c r="Z16" s="54"/>
      <c r="AA16" s="54"/>
      <c r="AB16" s="54"/>
    </row>
    <row r="17" spans="1:28" ht="1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54"/>
      <c r="R17" s="44"/>
      <c r="S17" s="44"/>
      <c r="T17" s="54" t="s">
        <v>296</v>
      </c>
      <c r="U17" s="54"/>
      <c r="V17" s="54"/>
      <c r="W17" s="54"/>
      <c r="X17" s="54"/>
      <c r="Y17" s="54"/>
      <c r="Z17" s="54"/>
      <c r="AA17" s="54"/>
      <c r="AB17" s="54"/>
    </row>
    <row r="18" spans="1:28" ht="1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54"/>
      <c r="R18" s="44"/>
      <c r="S18" s="44"/>
      <c r="T18" s="54" t="s">
        <v>295</v>
      </c>
      <c r="U18" s="54"/>
      <c r="V18" s="54"/>
      <c r="W18" s="54"/>
      <c r="X18" s="54"/>
      <c r="Y18" s="54"/>
      <c r="Z18" s="54"/>
      <c r="AA18" s="54"/>
      <c r="AB18" s="54"/>
    </row>
    <row r="19" spans="1:28" ht="1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54"/>
      <c r="R19" s="44"/>
      <c r="S19" s="44"/>
      <c r="T19" s="54"/>
      <c r="U19" s="44"/>
      <c r="V19" s="44"/>
      <c r="W19" s="44"/>
      <c r="X19" s="44"/>
      <c r="Y19" s="44"/>
      <c r="Z19" s="44"/>
      <c r="AA19" s="44"/>
      <c r="AB19" s="44"/>
    </row>
    <row r="20" spans="1:28" ht="1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52"/>
      <c r="R20" s="55"/>
      <c r="S20" s="55"/>
      <c r="T20" s="56" t="s">
        <v>5</v>
      </c>
      <c r="U20" s="55"/>
      <c r="V20" s="55"/>
      <c r="W20" s="55"/>
      <c r="X20" s="55"/>
      <c r="Y20" s="55"/>
      <c r="Z20" s="55"/>
      <c r="AA20" s="44"/>
      <c r="AB20" s="44"/>
    </row>
    <row r="21" spans="1:28" ht="1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57"/>
      <c r="R21" s="55"/>
      <c r="S21" s="55"/>
      <c r="T21" s="57" t="s">
        <v>294</v>
      </c>
      <c r="U21" s="55"/>
      <c r="V21" s="55"/>
      <c r="W21" s="54"/>
      <c r="X21" s="44"/>
      <c r="Y21" s="44"/>
      <c r="Z21" s="44"/>
      <c r="AA21" s="44"/>
      <c r="AB21" s="44"/>
    </row>
    <row r="22" spans="1:28" ht="1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53"/>
      <c r="R22" s="44"/>
      <c r="S22" s="44"/>
      <c r="T22" s="53" t="s">
        <v>293</v>
      </c>
      <c r="U22" s="44"/>
      <c r="V22" s="44"/>
      <c r="W22" s="44"/>
      <c r="X22" s="44"/>
      <c r="Y22" s="44"/>
      <c r="Z22" s="44"/>
      <c r="AA22" s="44"/>
      <c r="AB22" s="44"/>
    </row>
    <row r="23" spans="1:28" ht="1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53"/>
      <c r="R23" s="44"/>
      <c r="S23" s="44"/>
      <c r="T23" s="53" t="s">
        <v>292</v>
      </c>
      <c r="U23" s="44"/>
      <c r="V23" s="44"/>
      <c r="W23" s="44"/>
      <c r="X23" s="44"/>
      <c r="Y23" s="44"/>
      <c r="Z23" s="44"/>
      <c r="AA23" s="44"/>
      <c r="AB23" s="44"/>
    </row>
    <row r="24" spans="1:28" ht="1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54"/>
      <c r="R24" s="44"/>
      <c r="S24" s="44"/>
      <c r="T24" s="54" t="s">
        <v>291</v>
      </c>
      <c r="U24" s="44"/>
      <c r="V24" s="44"/>
      <c r="W24" s="44"/>
      <c r="X24" s="44"/>
      <c r="Y24" s="44"/>
      <c r="Z24" s="44"/>
      <c r="AA24" s="44"/>
      <c r="AB24" s="44"/>
    </row>
    <row r="25" spans="1:28" ht="1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54"/>
      <c r="R25" s="44"/>
      <c r="S25" s="44"/>
      <c r="T25" s="54" t="s">
        <v>290</v>
      </c>
      <c r="U25" s="44"/>
      <c r="V25" s="44"/>
      <c r="W25" s="44"/>
      <c r="X25" s="44"/>
      <c r="Y25" s="44"/>
      <c r="Z25" s="44"/>
      <c r="AA25" s="44"/>
      <c r="AB25" s="44"/>
    </row>
    <row r="26" spans="1:28" ht="1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54"/>
      <c r="R26" s="44"/>
      <c r="S26" s="44"/>
      <c r="T26" s="54" t="s">
        <v>289</v>
      </c>
      <c r="U26" s="44"/>
      <c r="V26" s="44"/>
      <c r="W26" s="44"/>
      <c r="X26" s="44"/>
      <c r="Y26" s="44"/>
      <c r="Z26" s="44"/>
      <c r="AA26" s="44"/>
      <c r="AB26" s="44"/>
    </row>
    <row r="27" spans="1:28" ht="1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54"/>
      <c r="R27" s="44"/>
      <c r="S27" s="44"/>
      <c r="T27" s="54" t="s">
        <v>288</v>
      </c>
      <c r="U27" s="44"/>
      <c r="V27" s="44"/>
      <c r="W27" s="44"/>
      <c r="X27" s="44"/>
      <c r="Y27" s="44"/>
      <c r="Z27" s="44"/>
      <c r="AA27" s="44"/>
      <c r="AB27" s="44"/>
    </row>
    <row r="28" spans="1:28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spans="1:28" ht="1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58"/>
      <c r="R29" s="44"/>
      <c r="S29" s="44"/>
      <c r="T29" s="162" t="s">
        <v>6</v>
      </c>
      <c r="U29" s="44"/>
      <c r="V29" s="44"/>
      <c r="W29" s="44"/>
      <c r="X29" s="44"/>
      <c r="Y29" s="44"/>
      <c r="Z29" s="44"/>
      <c r="AA29" s="44"/>
      <c r="AB29" s="44"/>
    </row>
    <row r="30" spans="1:28" ht="1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54"/>
      <c r="R30" s="44"/>
      <c r="S30" s="44"/>
      <c r="T30" s="54" t="s">
        <v>7</v>
      </c>
      <c r="U30" s="44"/>
      <c r="V30" s="44"/>
      <c r="W30" s="44"/>
      <c r="X30" s="44"/>
      <c r="Y30" s="44"/>
      <c r="Z30" s="44"/>
      <c r="AA30" s="44"/>
      <c r="AB30" s="44"/>
    </row>
    <row r="31" spans="1:28" ht="1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54"/>
      <c r="R31" s="44"/>
      <c r="S31" s="44"/>
      <c r="T31" s="54" t="s">
        <v>8</v>
      </c>
      <c r="U31" s="44"/>
      <c r="V31" s="44"/>
      <c r="W31" s="44"/>
      <c r="X31" s="44"/>
      <c r="Y31" s="44"/>
      <c r="Z31" s="44"/>
      <c r="AA31" s="44"/>
      <c r="AB31" s="44"/>
    </row>
    <row r="32" spans="1:28" ht="1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54"/>
      <c r="R32" s="44"/>
      <c r="S32" s="44"/>
      <c r="T32" s="54" t="s">
        <v>9</v>
      </c>
      <c r="U32" s="44"/>
      <c r="V32" s="44"/>
      <c r="W32" s="44"/>
      <c r="X32" s="44"/>
      <c r="Y32" s="44"/>
      <c r="Z32" s="44"/>
      <c r="AA32" s="44"/>
      <c r="AB32" s="44"/>
    </row>
    <row r="33" spans="1:28" ht="1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54"/>
      <c r="R33" s="44"/>
      <c r="S33" s="44"/>
      <c r="T33" s="54" t="s">
        <v>10</v>
      </c>
      <c r="U33" s="44"/>
      <c r="V33" s="44"/>
      <c r="W33" s="44"/>
      <c r="X33" s="44"/>
      <c r="Y33" s="44"/>
      <c r="Z33" s="44"/>
      <c r="AA33" s="44"/>
      <c r="AB33" s="44"/>
    </row>
    <row r="34" spans="1:28" ht="1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54"/>
      <c r="R34" s="44"/>
      <c r="S34" s="44"/>
      <c r="T34" s="54" t="s">
        <v>11</v>
      </c>
      <c r="U34" s="44"/>
      <c r="V34" s="44"/>
      <c r="W34" s="44"/>
      <c r="X34" s="44"/>
      <c r="Y34" s="44"/>
      <c r="Z34" s="44"/>
      <c r="AA34" s="44"/>
      <c r="AB34" s="44"/>
    </row>
    <row r="35" spans="1:28" ht="1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54"/>
      <c r="R35" s="44"/>
      <c r="S35" s="44"/>
      <c r="T35" s="54" t="s">
        <v>12</v>
      </c>
      <c r="U35" s="44"/>
      <c r="V35" s="44"/>
      <c r="W35" s="44"/>
      <c r="X35" s="44"/>
      <c r="Y35" s="44"/>
      <c r="Z35" s="44"/>
      <c r="AA35" s="44"/>
      <c r="AB35" s="44"/>
    </row>
    <row r="36" spans="1:28" ht="16">
      <c r="A36" s="44" t="s">
        <v>287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54"/>
      <c r="R36" s="44"/>
      <c r="S36" s="44"/>
      <c r="T36" s="44"/>
      <c r="U36" s="44"/>
      <c r="V36" s="44"/>
      <c r="W36" s="44"/>
      <c r="X36" s="44"/>
      <c r="Y36" s="44"/>
      <c r="Z36" s="4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1BD3-180C-46F6-8018-6516F2611964}">
  <sheetPr codeName="Sheet3">
    <tabColor theme="8"/>
  </sheetPr>
  <dimension ref="A1:L52"/>
  <sheetViews>
    <sheetView showGridLines="0" zoomScaleNormal="100" workbookViewId="0">
      <selection activeCell="C5" sqref="C5"/>
    </sheetView>
  </sheetViews>
  <sheetFormatPr baseColWidth="10" defaultColWidth="8.6640625" defaultRowHeight="14"/>
  <cols>
    <col min="1" max="1" width="8.6640625" style="87" customWidth="1"/>
    <col min="2" max="2" width="35.5" style="44" customWidth="1"/>
    <col min="3" max="3" width="22.33203125" style="44" customWidth="1"/>
    <col min="4" max="4" width="5.6640625" style="44" customWidth="1"/>
    <col min="5" max="5" width="65.1640625" style="44" bestFit="1" customWidth="1"/>
    <col min="6" max="6" width="16.6640625" style="44" customWidth="1"/>
    <col min="7" max="7" width="15.6640625" style="61" customWidth="1"/>
    <col min="8" max="8" width="28.6640625" style="44" customWidth="1"/>
    <col min="9" max="9" width="20.33203125" style="44" customWidth="1"/>
    <col min="10" max="10" width="16.6640625" style="61" customWidth="1"/>
    <col min="11" max="11" width="16.6640625" style="44" customWidth="1"/>
    <col min="12" max="12" width="18.6640625" style="44" customWidth="1"/>
    <col min="13" max="13" width="13.6640625" style="44" bestFit="1" customWidth="1"/>
    <col min="14" max="14" width="15.1640625" style="44" bestFit="1" customWidth="1"/>
    <col min="15" max="15" width="12.1640625" style="44" bestFit="1" customWidth="1"/>
    <col min="16" max="16" width="11.6640625" style="44" bestFit="1" customWidth="1"/>
    <col min="17" max="17" width="12.6640625" style="44" bestFit="1" customWidth="1"/>
    <col min="18" max="16384" width="8.6640625" style="44"/>
  </cols>
  <sheetData>
    <row r="1" spans="1:12" s="59" customFormat="1" ht="23">
      <c r="A1" s="184" t="s">
        <v>13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15" thickBot="1">
      <c r="A2" s="60"/>
    </row>
    <row r="3" spans="1:12" ht="34">
      <c r="A3" s="62">
        <v>1</v>
      </c>
      <c r="B3" s="63" t="s">
        <v>14</v>
      </c>
      <c r="C3" s="176"/>
      <c r="E3" s="64" t="s">
        <v>15</v>
      </c>
      <c r="F3" s="65" t="s">
        <v>16</v>
      </c>
      <c r="G3" s="66" t="s">
        <v>17</v>
      </c>
      <c r="H3" s="66" t="s">
        <v>18</v>
      </c>
      <c r="I3" s="66" t="s">
        <v>19</v>
      </c>
      <c r="J3" s="67" t="s">
        <v>20</v>
      </c>
      <c r="K3" s="68" t="s">
        <v>21</v>
      </c>
      <c r="L3" s="69" t="s">
        <v>22</v>
      </c>
    </row>
    <row r="4" spans="1:12" ht="15">
      <c r="A4" s="70">
        <v>2</v>
      </c>
      <c r="B4" s="174" t="s">
        <v>23</v>
      </c>
      <c r="C4" s="175" t="s">
        <v>24</v>
      </c>
      <c r="E4" s="71" t="str" cm="1">
        <f t="array" ref="E4">IFERROR(
_xlfn.IFS(
AND(C3="HCM",C4="Yes"),_xlfn.UNIQUE(_xlfn.VSTACK(Base_HCM, Addn_HCM),FALSE,FALSE),
AND(C3="HCM",C4="No"),Base_HCM,
AND(C3="HCM+PAY",C4="Yes"),_xlfn.UNIQUE(_xlfn.VSTACK(Base_HCM_PAY, Addn_HCM_PAY),FALSE,FALSE),
AND(C3="HCM+PAY", C4="No"),Base_HCM_PAY,
AND(C3="HCM+PAY+FIN",C4="Yes"),_xlfn.UNIQUE(_xlfn.VSTACK(Base_HCM_PAY_FIN, Addn_HCM_PAY_FIN),FALSE,FALSE),
AND(C3="HCM+PAY+FIN", C4="No"),Base_HCM_PAY_FIN,
AND(C3="HCM+FIN",C4="Yes"),_xlfn.UNIQUE(_xlfn.VSTACK(Base_HCM_FIN, Addn_HCM_FIN),FALSE,FALSE),
C3="HCM+FIN",Base_HCM_FIN,
AND(C3="FIN",C4="Yes"),_xlfn.UNIQUE(_xlfn.VSTACK(Base_FIN, Addn_FIN),FALSE,FALSE),
C3="FIN",Base_FIN,
AND(C3="STU",C4="Yes"),Data!B239:C249,
AND(C3="STU",C4="No"),Data!B239:C247
),"")</f>
        <v/>
      </c>
      <c r="F4" s="72"/>
      <c r="G4" s="73"/>
      <c r="H4" s="72" t="str" cm="1">
        <f t="array" ref="H4">IFERROR(
_xlfn.IFS(
AND($C$3="HCM", $C$4="No"),Timing_base_HCM,
AND($C$3="HCM", $C$4="Yes"), _xlfn.VSTACK(Timing_base_HCM,Timing_Addn_HCM),
AND($C$3="HCM+PAY", $C$4="No"),Timing_base_HCM_PAY,
AND($C$3="HCM+PAY", $C$4="Yes"), _xlfn.VSTACK(Timing_base_HCM_PAY,Timing_Addn_HCM_PAY),
AND($C$3="HCM+PAY+FIN", $C$4="No"),Timing_base_HCM_PAY_FIN,
AND($C$3="HCM+PAY+FIN", $C$4="Yes"), _xlfn.VSTACK(Timing_base_HCM_PAY_FIN,Timing_Addn_HCM_PAY_FIN),
AND($C$3="HCM+FIN", $C$4="No"),Timing_base_HCM_FIN,
AND($C$3="HCM+FIN", $C$4="Yes"), _xlfn.VSTACK(Timing_base_HCM_FIN,Timing_Addn_HCM_FIN),
AND($C$3="FIN", $C$4="No"),Timing_base_FIN,
AND($C$3="FIN", $C$4="Yes"), _xlfn.VSTACK(Timing_base_FIN,Timing_Addn_FIN),
AND($C$3="STU", $C$4="No"),Data!D239:D247,
AND($C$3="STU", $C$4="Yes"),Data!D239:D249
),
"")</f>
        <v/>
      </c>
      <c r="I4" s="74" t="str" cm="1">
        <f t="array" ref="I4">IFERROR(
_xlfn.IFS(
AND($C$3="HCM", $C$4="No"),Duration_Base_HCM,
AND($C$3="HCM", $C$4="Yes"), _xlfn.VSTACK(Duration_Base_HCM,Duration_Addn_HCM),
AND($C$3="HCM+PAY", $C$4="No"),Duration_Base_HCM_PAY,
AND($C$3="HCM+PAY", $C$4="Yes"), _xlfn.VSTACK(Duration_Base_HCM_PAY,Duration_Addn_HCM_PAY),
AND($C$3="HCM+PAY+FIN", $C$4="No"),Duration_Base_HCM_PAY_FIN,
AND($C$3="HCM+PAY+FIN", $C$4="Yes"), _xlfn.VSTACK(Duration_Base_HCM_PAY_FIN,Duration_Addn_HCM_PAY_FIN),
AND($C$3="HCM+FIN", $C$4="No"),Duration_Base_HCM_FIN,
AND($C$3="HCM+FIN", $C$4="Yes"), _xlfn.VSTACK(Duration_Base_HCM_FIN,Duration_Addn_HCM_FIN),
AND($C$3="FIN", $C$4="No"),Duration_Base_FIN,
AND($C$3="FIN", $C$4="Yes"), _xlfn.VSTACK(Duration_Base_FIN,Duration_Addn_FIN),
AND($C$3="STU", $C$4="No"),Data!E239:E247,
AND($C$3="STU", $C$4="Yes"),Data!E239:E249
),
"")</f>
        <v/>
      </c>
      <c r="J4" s="74" t="str" cm="1">
        <f t="array" ref="J4">IFERROR(
_xlfn.IFS(
AND($C$3="HCM", $C$4="No"),Base_HCM_Credits,
AND($C$3="HCM", $C$4="Yes"), _xlfn.VSTACK(Base_HCM_Credits,Addn_HCM_Credits),
AND($C$3="HCM+PAY", $C$4="No"),Base_HCM_PAY_Credits,
AND($C$3="HCM+PAY", $C$4="Yes"), _xlfn.VSTACK(Base_HCM_PAY_Credits,Addn_HCM_PAY_Credits),
AND($C$3="HCM+PAY+FIN", $C$4="No"),Base_HCM_PAY_FIN_Credits,
AND($C$3="HCM+PAY+FIN", $C$4="Yes"), _xlfn.VSTACK(Base_HCM_PAY_FIN_Credits,Addn_HCM_PAY_FIN_Credits),
AND($C$3="HCM+FIN", $C$4="No"),Base_HCM_FIN_Credits,
AND($C$3="HCM+FIN", $C$4="Yes"), _xlfn.VSTACK(Base_HCM_FIN_Credits,Addn_HCM_FIN_Credits),
AND($C$3="FIN", $C$4="No"),Base_FIN_Credits,
AND($C$3="FIN", $C$4="Yes"), _xlfn.VSTACK(Base_FIN_Credits,Addn_FIN_Credits),
AND($C$3="STU", $C$4="No"),Data!F239:F247,
AND($C$3="STU", $C$4="Yes"),Data!F239:F249
),
"")</f>
        <v/>
      </c>
      <c r="K4" s="75" t="str">
        <f>IFERROR(G4*J4,"0")</f>
        <v>0</v>
      </c>
      <c r="L4" s="76" t="str">
        <f>IFERROR(HYPERLINK(VLOOKUP(E4,Training_Links!A:B,2,FALSE),"Training Catalog"),"-")</f>
        <v>-</v>
      </c>
    </row>
    <row r="5" spans="1:12">
      <c r="A5" s="77"/>
      <c r="B5" s="78"/>
      <c r="C5" s="77"/>
      <c r="E5" s="71"/>
      <c r="F5" s="79"/>
      <c r="G5" s="73"/>
      <c r="H5" s="79"/>
      <c r="I5" s="74"/>
      <c r="J5" s="74"/>
      <c r="K5" s="79">
        <f t="shared" ref="K5:K47" si="0">G5*J5</f>
        <v>0</v>
      </c>
      <c r="L5" s="76" t="str">
        <f>IFERROR(HYPERLINK(VLOOKUP(E5,Training_Links!A:B,2,FALSE),"Training Catalog"),"-")</f>
        <v>-</v>
      </c>
    </row>
    <row r="6" spans="1:12" ht="16">
      <c r="A6" s="166"/>
      <c r="B6" s="185" t="s">
        <v>25</v>
      </c>
      <c r="C6" s="186"/>
      <c r="E6" s="71"/>
      <c r="F6" s="79"/>
      <c r="G6" s="73"/>
      <c r="H6" s="79"/>
      <c r="I6" s="74"/>
      <c r="J6" s="74"/>
      <c r="K6" s="80">
        <f>G6*J6</f>
        <v>0</v>
      </c>
      <c r="L6" s="81" t="str">
        <f>IFERROR(HYPERLINK(VLOOKUP(E6,Training_Links!A:B,2,FALSE),"Training Catalog"),"-")</f>
        <v>-</v>
      </c>
    </row>
    <row r="7" spans="1:12">
      <c r="A7" s="77"/>
      <c r="B7" s="82"/>
      <c r="C7" s="83"/>
      <c r="E7" s="71"/>
      <c r="F7" s="79"/>
      <c r="G7" s="73"/>
      <c r="H7" s="79"/>
      <c r="I7" s="74"/>
      <c r="J7" s="74"/>
      <c r="K7" s="80">
        <f t="shared" si="0"/>
        <v>0</v>
      </c>
      <c r="L7" s="81" t="str">
        <f>IFERROR(HYPERLINK(VLOOKUP(E7,Training_Links!A:B,2,FALSE),"Training Catalog"),"-")</f>
        <v>-</v>
      </c>
    </row>
    <row r="8" spans="1:12">
      <c r="A8" s="190" t="s">
        <v>281</v>
      </c>
      <c r="B8" s="191"/>
      <c r="C8" s="192"/>
      <c r="D8" s="84"/>
      <c r="E8" s="71"/>
      <c r="F8" s="79"/>
      <c r="G8" s="73"/>
      <c r="H8" s="79"/>
      <c r="I8" s="74"/>
      <c r="J8" s="74"/>
      <c r="K8" s="80">
        <f t="shared" si="0"/>
        <v>0</v>
      </c>
      <c r="L8" s="81" t="str">
        <f>IFERROR(HYPERLINK(VLOOKUP(E8,Training_Links!A:B,2,FALSE),"Training Catalog"),"-")</f>
        <v>-</v>
      </c>
    </row>
    <row r="9" spans="1:12">
      <c r="A9" s="193"/>
      <c r="B9" s="194"/>
      <c r="C9" s="195"/>
      <c r="D9" s="84"/>
      <c r="E9" s="85"/>
      <c r="F9" s="79"/>
      <c r="G9" s="73"/>
      <c r="H9" s="79"/>
      <c r="I9" s="74"/>
      <c r="J9" s="74"/>
      <c r="K9" s="80">
        <f t="shared" si="0"/>
        <v>0</v>
      </c>
      <c r="L9" s="86" t="str">
        <f>IFERROR(HYPERLINK(VLOOKUP(E9,Training_Links!A:B,2,FALSE),"Training Catalog"),"-")</f>
        <v>-</v>
      </c>
    </row>
    <row r="10" spans="1:12">
      <c r="E10" s="85"/>
      <c r="F10" s="79"/>
      <c r="G10" s="73"/>
      <c r="H10" s="79"/>
      <c r="I10" s="74"/>
      <c r="J10" s="74"/>
      <c r="K10" s="80">
        <f t="shared" si="0"/>
        <v>0</v>
      </c>
      <c r="L10" s="81" t="str">
        <f>IFERROR(HYPERLINK(VLOOKUP(E10,Training_Links!A:B,2,FALSE),"Training Catalog"),"-")</f>
        <v>-</v>
      </c>
    </row>
    <row r="11" spans="1:12" ht="16">
      <c r="A11" s="187" t="s">
        <v>26</v>
      </c>
      <c r="B11" s="188"/>
      <c r="C11" s="189"/>
      <c r="E11" s="71"/>
      <c r="F11" s="79"/>
      <c r="G11" s="73"/>
      <c r="H11" s="79"/>
      <c r="I11" s="74"/>
      <c r="J11" s="74"/>
      <c r="K11" s="80">
        <f t="shared" si="0"/>
        <v>0</v>
      </c>
      <c r="L11" s="86" t="str">
        <f>IFERROR(HYPERLINK(VLOOKUP(E11,Training_Links!A:B,2,FALSE),"Training Catalog"),"-")</f>
        <v>-</v>
      </c>
    </row>
    <row r="12" spans="1:12" ht="16">
      <c r="A12" s="163">
        <v>1</v>
      </c>
      <c r="B12" s="182" t="s">
        <v>27</v>
      </c>
      <c r="C12" s="183"/>
      <c r="E12" s="71"/>
      <c r="F12" s="79"/>
      <c r="G12" s="73"/>
      <c r="H12" s="79"/>
      <c r="I12" s="74"/>
      <c r="J12" s="74"/>
      <c r="K12" s="80">
        <f t="shared" si="0"/>
        <v>0</v>
      </c>
      <c r="L12" s="86" t="str">
        <f>IFERROR(HYPERLINK(VLOOKUP(E12,Training_Links!A:B,2,FALSE),"Training Catalog"),"-")</f>
        <v>-</v>
      </c>
    </row>
    <row r="13" spans="1:12" ht="16">
      <c r="A13" s="164">
        <v>2</v>
      </c>
      <c r="B13" s="182" t="s">
        <v>28</v>
      </c>
      <c r="C13" s="183"/>
      <c r="E13" s="71"/>
      <c r="F13" s="79"/>
      <c r="G13" s="73"/>
      <c r="H13" s="79"/>
      <c r="I13" s="74"/>
      <c r="J13" s="74"/>
      <c r="K13" s="80">
        <f t="shared" si="0"/>
        <v>0</v>
      </c>
      <c r="L13" s="81" t="str">
        <f>IFERROR(HYPERLINK(VLOOKUP(E13,Training_Links!A:B,2,FALSE),"Training Catalog"),"-")</f>
        <v>-</v>
      </c>
    </row>
    <row r="14" spans="1:12" ht="16">
      <c r="A14" s="165">
        <v>3</v>
      </c>
      <c r="B14" s="180" t="s">
        <v>274</v>
      </c>
      <c r="C14" s="181"/>
      <c r="E14" s="71"/>
      <c r="F14" s="79"/>
      <c r="G14" s="73"/>
      <c r="H14" s="79"/>
      <c r="I14" s="74"/>
      <c r="J14" s="74"/>
      <c r="K14" s="80">
        <f t="shared" si="0"/>
        <v>0</v>
      </c>
      <c r="L14" s="86" t="str">
        <f>IFERROR(HYPERLINK(VLOOKUP(E14,Training_Links!A:B,2,FALSE),"Training Catalog"),"-")</f>
        <v>-</v>
      </c>
    </row>
    <row r="15" spans="1:12">
      <c r="E15" s="71"/>
      <c r="F15" s="79"/>
      <c r="G15" s="73"/>
      <c r="H15" s="79"/>
      <c r="I15" s="74"/>
      <c r="J15" s="74"/>
      <c r="K15" s="79">
        <f t="shared" si="0"/>
        <v>0</v>
      </c>
      <c r="L15" s="88" t="str">
        <f>IFERROR(HYPERLINK(VLOOKUP(E15,Training_Links!A:B,2,FALSE),"Training Catalog"),"-")</f>
        <v>-</v>
      </c>
    </row>
    <row r="16" spans="1:12">
      <c r="E16" s="71"/>
      <c r="F16" s="79"/>
      <c r="G16" s="73"/>
      <c r="H16" s="79"/>
      <c r="I16" s="74"/>
      <c r="J16" s="74"/>
      <c r="K16" s="80">
        <f t="shared" si="0"/>
        <v>0</v>
      </c>
      <c r="L16" s="86" t="str">
        <f>IFERROR(HYPERLINK(VLOOKUP(E16,Training_Links!A:B,2,FALSE),"Training Catalog"),"-")</f>
        <v>-</v>
      </c>
    </row>
    <row r="17" spans="1:12">
      <c r="E17" s="71"/>
      <c r="F17" s="89"/>
      <c r="G17" s="73"/>
      <c r="H17" s="89"/>
      <c r="I17" s="74"/>
      <c r="J17" s="74"/>
      <c r="K17" s="80">
        <f t="shared" si="0"/>
        <v>0</v>
      </c>
      <c r="L17" s="81" t="str">
        <f>IFERROR(HYPERLINK(VLOOKUP(E17,Training_Links!A:B,2,FALSE),"Training Catalog"),"-")</f>
        <v>-</v>
      </c>
    </row>
    <row r="18" spans="1:12">
      <c r="E18" s="71"/>
      <c r="F18" s="89"/>
      <c r="G18" s="73"/>
      <c r="H18" s="89"/>
      <c r="I18" s="74"/>
      <c r="J18" s="74"/>
      <c r="K18" s="79">
        <f t="shared" si="0"/>
        <v>0</v>
      </c>
      <c r="L18" s="90" t="str">
        <f>IFERROR(HYPERLINK(VLOOKUP(E18,Training_Links!A:B,2,FALSE),"Training Catalog"),"-")</f>
        <v>-</v>
      </c>
    </row>
    <row r="19" spans="1:12">
      <c r="E19" s="71"/>
      <c r="F19" s="89"/>
      <c r="G19" s="73"/>
      <c r="H19" s="89"/>
      <c r="I19" s="74"/>
      <c r="J19" s="74"/>
      <c r="K19" s="79">
        <f t="shared" si="0"/>
        <v>0</v>
      </c>
      <c r="L19" s="81" t="str">
        <f>IFERROR(HYPERLINK(VLOOKUP(E19,Training_Links!A:B,2,FALSE),"Training Catalog"),"-")</f>
        <v>-</v>
      </c>
    </row>
    <row r="20" spans="1:12">
      <c r="E20" s="71"/>
      <c r="F20" s="89"/>
      <c r="G20" s="73"/>
      <c r="H20" s="89"/>
      <c r="I20" s="74"/>
      <c r="J20" s="74"/>
      <c r="K20" s="79">
        <f t="shared" si="0"/>
        <v>0</v>
      </c>
      <c r="L20" s="88" t="str">
        <f>IFERROR(HYPERLINK(VLOOKUP(E20,Training_Links!A:B,2,FALSE),"Training Catalog"),"-")</f>
        <v>-</v>
      </c>
    </row>
    <row r="21" spans="1:12">
      <c r="E21" s="71"/>
      <c r="F21" s="89"/>
      <c r="G21" s="73"/>
      <c r="H21" s="89"/>
      <c r="I21" s="74"/>
      <c r="J21" s="74"/>
      <c r="K21" s="80">
        <f t="shared" si="0"/>
        <v>0</v>
      </c>
      <c r="L21" s="86" t="str">
        <f>IFERROR(HYPERLINK(VLOOKUP(E21,Training_Links!A:B,2,FALSE),"Training Catalog"),"-")</f>
        <v>-</v>
      </c>
    </row>
    <row r="22" spans="1:12">
      <c r="E22" s="71"/>
      <c r="F22" s="89"/>
      <c r="G22" s="73"/>
      <c r="H22" s="89"/>
      <c r="I22" s="74"/>
      <c r="J22" s="74"/>
      <c r="K22" s="80">
        <f t="shared" si="0"/>
        <v>0</v>
      </c>
      <c r="L22" s="86" t="str">
        <f>IFERROR(HYPERLINK(VLOOKUP(E22,Training_Links!A:B,2,FALSE),"Training Catalog"),"-")</f>
        <v>-</v>
      </c>
    </row>
    <row r="23" spans="1:12">
      <c r="E23" s="71"/>
      <c r="F23" s="89"/>
      <c r="G23" s="73"/>
      <c r="H23" s="89"/>
      <c r="I23" s="74"/>
      <c r="J23" s="74"/>
      <c r="K23" s="79">
        <f t="shared" si="0"/>
        <v>0</v>
      </c>
      <c r="L23" s="88" t="str">
        <f>IFERROR(HYPERLINK(VLOOKUP(E23,Training_Links!A:B,2,FALSE),"Training Catalog"),"-")</f>
        <v>-</v>
      </c>
    </row>
    <row r="24" spans="1:12">
      <c r="E24" s="71"/>
      <c r="F24" s="89"/>
      <c r="G24" s="73"/>
      <c r="H24" s="89"/>
      <c r="I24" s="74"/>
      <c r="J24" s="74"/>
      <c r="K24" s="80">
        <f t="shared" si="0"/>
        <v>0</v>
      </c>
      <c r="L24" s="86" t="str">
        <f>IFERROR(HYPERLINK(VLOOKUP(E24,Training_Links!A:B,2,FALSE),"Training Catalog"),"-")</f>
        <v>-</v>
      </c>
    </row>
    <row r="25" spans="1:12">
      <c r="E25" s="71"/>
      <c r="F25" s="89"/>
      <c r="G25" s="73"/>
      <c r="H25" s="89"/>
      <c r="I25" s="74"/>
      <c r="J25" s="74"/>
      <c r="K25" s="80">
        <f t="shared" si="0"/>
        <v>0</v>
      </c>
      <c r="L25" s="86" t="str">
        <f>IFERROR(HYPERLINK(VLOOKUP(E25,Training_Links!A:B,2,FALSE),"Training Catalog"),"-")</f>
        <v>-</v>
      </c>
    </row>
    <row r="26" spans="1:12" s="107" customFormat="1" ht="18" customHeight="1">
      <c r="A26" s="61"/>
      <c r="E26" s="85"/>
      <c r="F26" s="79"/>
      <c r="G26" s="73"/>
      <c r="H26" s="79"/>
      <c r="I26" s="74"/>
      <c r="J26" s="74"/>
      <c r="K26" s="80">
        <f t="shared" si="0"/>
        <v>0</v>
      </c>
      <c r="L26" s="86" t="str">
        <f>IFERROR(HYPERLINK(VLOOKUP(E26,Training_Links!A:B,2,FALSE),"Training Catalog"),"-")</f>
        <v>-</v>
      </c>
    </row>
    <row r="27" spans="1:12">
      <c r="E27" s="71"/>
      <c r="F27" s="89"/>
      <c r="G27" s="73"/>
      <c r="H27" s="89"/>
      <c r="I27" s="74"/>
      <c r="J27" s="74"/>
      <c r="K27" s="80">
        <f t="shared" si="0"/>
        <v>0</v>
      </c>
      <c r="L27" s="86" t="str">
        <f>IFERROR(HYPERLINK(VLOOKUP(E27,Training_Links!A:B,2,FALSE),"Training Catalog"),"-")</f>
        <v>-</v>
      </c>
    </row>
    <row r="28" spans="1:12">
      <c r="E28" s="71"/>
      <c r="F28" s="89"/>
      <c r="G28" s="73"/>
      <c r="H28" s="89"/>
      <c r="I28" s="74"/>
      <c r="J28" s="74"/>
      <c r="K28" s="80">
        <f t="shared" si="0"/>
        <v>0</v>
      </c>
      <c r="L28" s="81" t="str">
        <f>IFERROR(HYPERLINK(VLOOKUP(E28,Training_Links!A:B,2,FALSE),"Training Catalog"),"-")</f>
        <v>-</v>
      </c>
    </row>
    <row r="29" spans="1:12">
      <c r="E29" s="71"/>
      <c r="F29" s="89"/>
      <c r="G29" s="73"/>
      <c r="H29" s="89"/>
      <c r="I29" s="74"/>
      <c r="J29" s="74"/>
      <c r="K29" s="80">
        <f t="shared" si="0"/>
        <v>0</v>
      </c>
      <c r="L29" s="81" t="str">
        <f>IFERROR(HYPERLINK(VLOOKUP(E29,Training_Links!A:B,2,FALSE),"Training Catalog"),"-")</f>
        <v>-</v>
      </c>
    </row>
    <row r="30" spans="1:12">
      <c r="E30" s="71"/>
      <c r="F30" s="89"/>
      <c r="G30" s="73"/>
      <c r="H30" s="89"/>
      <c r="I30" s="74"/>
      <c r="J30" s="74"/>
      <c r="K30" s="80">
        <f t="shared" si="0"/>
        <v>0</v>
      </c>
      <c r="L30" s="81" t="str">
        <f>IFERROR(HYPERLINK(VLOOKUP(E30,Training_Links!A:B,2,FALSE),"Training Catalog"),"-")</f>
        <v>-</v>
      </c>
    </row>
    <row r="31" spans="1:12">
      <c r="E31" s="71"/>
      <c r="F31" s="89"/>
      <c r="G31" s="73"/>
      <c r="H31" s="89"/>
      <c r="I31" s="74"/>
      <c r="J31" s="74"/>
      <c r="K31" s="80">
        <f t="shared" si="0"/>
        <v>0</v>
      </c>
      <c r="L31" s="86" t="str">
        <f>IFERROR(HYPERLINK(VLOOKUP(E31,Training_Links!A:B,2,FALSE),"Training Catalog"),"-")</f>
        <v>-</v>
      </c>
    </row>
    <row r="32" spans="1:12">
      <c r="E32" s="71"/>
      <c r="F32" s="89"/>
      <c r="G32" s="73"/>
      <c r="H32" s="89"/>
      <c r="I32" s="74"/>
      <c r="J32" s="74"/>
      <c r="K32" s="80">
        <f t="shared" si="0"/>
        <v>0</v>
      </c>
      <c r="L32" s="86" t="str">
        <f>IFERROR(HYPERLINK(VLOOKUP(E32,Training_Links!A:B,2,FALSE),"Training Catalog"),"-")</f>
        <v>-</v>
      </c>
    </row>
    <row r="33" spans="5:12">
      <c r="E33" s="91"/>
      <c r="F33" s="89"/>
      <c r="G33" s="73"/>
      <c r="H33" s="89"/>
      <c r="I33" s="74"/>
      <c r="J33" s="74"/>
      <c r="K33" s="80">
        <f t="shared" si="0"/>
        <v>0</v>
      </c>
      <c r="L33" s="86" t="str">
        <f>IFERROR(HYPERLINK(VLOOKUP(E33,Training_Links!A:B,2,FALSE),"Training Catalog"),"-")</f>
        <v>-</v>
      </c>
    </row>
    <row r="34" spans="5:12">
      <c r="E34" s="91"/>
      <c r="F34" s="89"/>
      <c r="G34" s="73"/>
      <c r="H34" s="89"/>
      <c r="I34" s="74"/>
      <c r="J34" s="74"/>
      <c r="K34" s="80">
        <f t="shared" si="0"/>
        <v>0</v>
      </c>
      <c r="L34" s="86" t="str">
        <f>IFERROR(HYPERLINK(VLOOKUP(E34,Training_Links!A:B,2,FALSE),"Training Catalog"),"-")</f>
        <v>-</v>
      </c>
    </row>
    <row r="35" spans="5:12">
      <c r="E35" s="91"/>
      <c r="F35" s="89"/>
      <c r="G35" s="73"/>
      <c r="H35" s="89"/>
      <c r="I35" s="74"/>
      <c r="J35" s="74"/>
      <c r="K35" s="80">
        <f t="shared" si="0"/>
        <v>0</v>
      </c>
      <c r="L35" s="81" t="str">
        <f>IFERROR(HYPERLINK(VLOOKUP(E35,Training_Links!A:B,2,FALSE),"Training Catalog"),"-")</f>
        <v>-</v>
      </c>
    </row>
    <row r="36" spans="5:12">
      <c r="E36" s="91"/>
      <c r="F36" s="89"/>
      <c r="G36" s="73"/>
      <c r="H36" s="89"/>
      <c r="I36" s="74"/>
      <c r="J36" s="74"/>
      <c r="K36" s="80">
        <f t="shared" si="0"/>
        <v>0</v>
      </c>
      <c r="L36" s="86" t="str">
        <f>IFERROR(HYPERLINK(VLOOKUP(E36,Training_Links!A:B,2,FALSE),"Training Catalog"),"-")</f>
        <v>-</v>
      </c>
    </row>
    <row r="37" spans="5:12">
      <c r="E37" s="91"/>
      <c r="F37" s="89"/>
      <c r="G37" s="73"/>
      <c r="H37" s="89"/>
      <c r="I37" s="74"/>
      <c r="J37" s="74"/>
      <c r="K37" s="80">
        <f t="shared" si="0"/>
        <v>0</v>
      </c>
      <c r="L37" s="86" t="str">
        <f>IFERROR(HYPERLINK(VLOOKUP(E37,Training_Links!A:B,2,FALSE),"Training Catalog"),"-")</f>
        <v>-</v>
      </c>
    </row>
    <row r="38" spans="5:12">
      <c r="E38" s="91"/>
      <c r="F38" s="89"/>
      <c r="G38" s="73"/>
      <c r="H38" s="89"/>
      <c r="I38" s="74"/>
      <c r="J38" s="74"/>
      <c r="K38" s="80">
        <f t="shared" si="0"/>
        <v>0</v>
      </c>
      <c r="L38" s="86" t="str">
        <f>IFERROR(HYPERLINK(VLOOKUP(E38,Training_Links!A:B,2,FALSE),"Training Catalog"),"-")</f>
        <v>-</v>
      </c>
    </row>
    <row r="39" spans="5:12">
      <c r="E39" s="91"/>
      <c r="F39" s="89"/>
      <c r="G39" s="73"/>
      <c r="H39" s="89"/>
      <c r="I39" s="74"/>
      <c r="J39" s="74"/>
      <c r="K39" s="80">
        <f t="shared" si="0"/>
        <v>0</v>
      </c>
      <c r="L39" s="86" t="str">
        <f>IFERROR(HYPERLINK(VLOOKUP(E39,Training_Links!A:B,2,FALSE),"Training Catalog"),"-")</f>
        <v>-</v>
      </c>
    </row>
    <row r="40" spans="5:12">
      <c r="E40" s="91"/>
      <c r="F40" s="89"/>
      <c r="G40" s="73"/>
      <c r="H40" s="89"/>
      <c r="I40" s="74"/>
      <c r="J40" s="74"/>
      <c r="K40" s="80">
        <f t="shared" si="0"/>
        <v>0</v>
      </c>
      <c r="L40" s="86" t="str">
        <f>IFERROR(HYPERLINK(VLOOKUP(E40,Training_Links!A:B,2,FALSE),"Training Catalog"),"-")</f>
        <v>-</v>
      </c>
    </row>
    <row r="41" spans="5:12">
      <c r="E41" s="91"/>
      <c r="F41" s="89"/>
      <c r="G41" s="73"/>
      <c r="H41" s="89"/>
      <c r="I41" s="74"/>
      <c r="J41" s="74"/>
      <c r="K41" s="80">
        <f t="shared" si="0"/>
        <v>0</v>
      </c>
      <c r="L41" s="86" t="str">
        <f>IFERROR(HYPERLINK(VLOOKUP(E41,Training_Links!A:B,2,FALSE),"Training Catalog"),"-")</f>
        <v>-</v>
      </c>
    </row>
    <row r="42" spans="5:12">
      <c r="E42" s="91"/>
      <c r="F42" s="89"/>
      <c r="G42" s="73"/>
      <c r="H42" s="89"/>
      <c r="I42" s="74"/>
      <c r="J42" s="74"/>
      <c r="K42" s="80">
        <f t="shared" si="0"/>
        <v>0</v>
      </c>
      <c r="L42" s="86" t="str">
        <f>IFERROR(HYPERLINK(VLOOKUP(E42,Training_Links!A:B,2,FALSE),"Training Catalog"),"-")</f>
        <v>-</v>
      </c>
    </row>
    <row r="43" spans="5:12">
      <c r="E43" s="91"/>
      <c r="F43" s="89"/>
      <c r="G43" s="73"/>
      <c r="H43" s="89"/>
      <c r="I43" s="74"/>
      <c r="J43" s="74"/>
      <c r="K43" s="80">
        <f t="shared" si="0"/>
        <v>0</v>
      </c>
      <c r="L43" s="86" t="str">
        <f>IFERROR(HYPERLINK(VLOOKUP(E43,Training_Links!A:B,2,FALSE),"Training Catalog"),"-")</f>
        <v>-</v>
      </c>
    </row>
    <row r="44" spans="5:12">
      <c r="E44" s="91"/>
      <c r="F44" s="89"/>
      <c r="G44" s="73"/>
      <c r="H44" s="89"/>
      <c r="I44" s="74"/>
      <c r="J44" s="74"/>
      <c r="K44" s="80">
        <f t="shared" si="0"/>
        <v>0</v>
      </c>
      <c r="L44" s="86" t="str">
        <f>IFERROR(HYPERLINK(VLOOKUP(E44,Training_Links!A:B,2,FALSE),"Training Catalog"),"-")</f>
        <v>-</v>
      </c>
    </row>
    <row r="45" spans="5:12">
      <c r="E45" s="91"/>
      <c r="F45" s="89"/>
      <c r="G45" s="73"/>
      <c r="H45" s="89"/>
      <c r="I45" s="74"/>
      <c r="J45" s="74"/>
      <c r="K45" s="80">
        <f t="shared" si="0"/>
        <v>0</v>
      </c>
      <c r="L45" s="86" t="str">
        <f>IFERROR(HYPERLINK(VLOOKUP(E45,Training_Links!A:B,2,FALSE),"Training Catalog"),"-")</f>
        <v>-</v>
      </c>
    </row>
    <row r="46" spans="5:12">
      <c r="E46" s="92"/>
      <c r="F46" s="93"/>
      <c r="G46" s="73"/>
      <c r="H46" s="93"/>
      <c r="I46" s="94"/>
      <c r="J46" s="94"/>
      <c r="K46" s="80">
        <f t="shared" si="0"/>
        <v>0</v>
      </c>
      <c r="L46" s="86" t="str">
        <f>IFERROR(HYPERLINK(VLOOKUP(E46,Training_Links!A:B,2,FALSE),"Training Catalog"),"-")</f>
        <v>-</v>
      </c>
    </row>
    <row r="47" spans="5:12">
      <c r="E47" s="92"/>
      <c r="F47" s="93"/>
      <c r="G47" s="73"/>
      <c r="H47" s="93"/>
      <c r="I47" s="94"/>
      <c r="J47" s="94"/>
      <c r="K47" s="80">
        <f t="shared" si="0"/>
        <v>0</v>
      </c>
      <c r="L47" s="86" t="str">
        <f>IFERROR(HYPERLINK(VLOOKUP(E47,Training_Links!A:B,2,FALSE),"Training Catalog"),"-")</f>
        <v>-</v>
      </c>
    </row>
    <row r="48" spans="5:12">
      <c r="E48" s="92"/>
      <c r="F48" s="93"/>
      <c r="G48" s="73"/>
      <c r="H48" s="93"/>
      <c r="I48" s="94"/>
      <c r="J48" s="94"/>
      <c r="K48" s="80">
        <f t="shared" ref="K48:K49" si="1">G48*J48</f>
        <v>0</v>
      </c>
      <c r="L48" s="86" t="str">
        <f>IFERROR(HYPERLINK(VLOOKUP(E48,Training_Links!A:B,2,FALSE),"Training Catalog"),"-")</f>
        <v>-</v>
      </c>
    </row>
    <row r="49" spans="5:12" ht="15" thickBot="1">
      <c r="E49" s="92"/>
      <c r="F49" s="93"/>
      <c r="G49" s="73"/>
      <c r="H49" s="93"/>
      <c r="I49" s="94"/>
      <c r="J49" s="94"/>
      <c r="K49" s="80">
        <f t="shared" si="1"/>
        <v>0</v>
      </c>
      <c r="L49" s="86" t="str">
        <f>IFERROR(HYPERLINK(VLOOKUP(E49,Training_Links!A:B,2,FALSE),"Training Catalog"),"-")</f>
        <v>-</v>
      </c>
    </row>
    <row r="50" spans="5:12" ht="15" thickBot="1">
      <c r="E50" s="95" t="s">
        <v>29</v>
      </c>
      <c r="F50" s="96"/>
      <c r="G50" s="97"/>
      <c r="H50" s="98"/>
      <c r="I50" s="97"/>
      <c r="J50" s="99"/>
      <c r="K50" s="155" t="str" cm="1">
        <f t="array" ref="K50">IFERROR(
_xlfn.IFS(
AND($C$3="HCM", $C$4="No"),"0",
AND($C$3="HCM", $C$4="Yes"),SUM(K12:K40),
AND($C$3="HCM+PAY", $C$4="No"),"0",
AND($C$3="HCM+PAY", $C$4="Yes"),SUM(K13:K39),
AND($C$3="HCM+PAY+FIN", $C$4="No"),"0",
AND($C$3="HCM+PAY+FIN", $C$4="Yes"),SUM(K15:K49),
AND($C$3="HCM+FIN", $C$4="No"),"0",
AND($C$3="HCM+FIN", $C$4="Yes"),SUM(K13:K49),
AND($C$3="FIN", $C$4="No"),"0",
AND($C$3="FIN", $C$4="Yes"),SUM(K11:K39),
AND($C$3="STU", $C$4="No"),"0",
AND($C$3="STU", $C$4="Yes"),SUM(K13:K14)
),
"-")</f>
        <v>-</v>
      </c>
      <c r="L50" s="100"/>
    </row>
    <row r="51" spans="5:12" ht="19" thickBot="1">
      <c r="E51" s="101" t="s">
        <v>21</v>
      </c>
      <c r="F51" s="102"/>
      <c r="G51" s="103"/>
      <c r="H51" s="102"/>
      <c r="I51" s="104"/>
      <c r="J51" s="104"/>
      <c r="K51" s="105">
        <f>SUM(K4:K48)</f>
        <v>0</v>
      </c>
      <c r="L51" s="106"/>
    </row>
    <row r="52" spans="5:12">
      <c r="G52" s="44"/>
      <c r="J52" s="44"/>
    </row>
  </sheetData>
  <sheetProtection algorithmName="SHA-512" hashValue="dYOgFqhAxC2Lz8Gz/kOVoXTn50QxOxxCSSl7E4v/NR2KRq/QLT0o5TMrNqsveU4U4DF1uz8DGuDRvpSYhRk8WA==" saltValue="rIsqNe2TFwMQEgI8wFESfg==" spinCount="100000" sheet="1" sort="0"/>
  <mergeCells count="7">
    <mergeCell ref="B14:C14"/>
    <mergeCell ref="B12:C12"/>
    <mergeCell ref="B13:C13"/>
    <mergeCell ref="A1:L1"/>
    <mergeCell ref="B6:C6"/>
    <mergeCell ref="A11:C11"/>
    <mergeCell ref="A8:C9"/>
  </mergeCells>
  <conditionalFormatting sqref="E5">
    <cfRule type="cellIs" dxfId="60" priority="6" operator="equal">
      <formula>"Student for Administrators"</formula>
    </cfRule>
  </conditionalFormatting>
  <conditionalFormatting sqref="E6">
    <cfRule type="cellIs" dxfId="56" priority="7" operator="equal">
      <formula>"Student Recruiting &amp; Admissions for Administrators"</formula>
    </cfRule>
  </conditionalFormatting>
  <conditionalFormatting sqref="E7">
    <cfRule type="cellIs" dxfId="48" priority="8" operator="equal">
      <formula>"Student Records &amp; Advising for Administrators"</formula>
    </cfRule>
  </conditionalFormatting>
  <conditionalFormatting sqref="E8">
    <cfRule type="cellIs" dxfId="43" priority="9" operator="equal">
      <formula>"Student Financials for Administrators"</formula>
    </cfRule>
  </conditionalFormatting>
  <conditionalFormatting sqref="E9">
    <cfRule type="cellIs" dxfId="37" priority="10" operator="equal">
      <formula>"Student Financial Aid for Administrators"</formula>
    </cfRule>
  </conditionalFormatting>
  <conditionalFormatting sqref="E10">
    <cfRule type="cellIs" dxfId="33" priority="5" operator="equal">
      <formula>"Reporting &amp; Analytics for Student Administrators"</formula>
    </cfRule>
  </conditionalFormatting>
  <conditionalFormatting sqref="E12">
    <cfRule type="cellIs" dxfId="30" priority="1" operator="equal">
      <formula>"Student Calculation Engine for Administrators"</formula>
    </cfRule>
    <cfRule type="cellIs" dxfId="29" priority="4" operator="equal">
      <formula>"Workday Reporting"</formula>
    </cfRule>
    <cfRule type="cellIs" dxfId="28" priority="3" operator="equal">
      <formula>"Compensation for Administrators"</formula>
    </cfRule>
    <cfRule type="cellIs" dxfId="27" priority="2" operator="equal">
      <formula>"Creating and Securing Integrations"</formula>
    </cfRule>
  </conditionalFormatting>
  <dataValidations count="1">
    <dataValidation type="whole" operator="greaterThanOrEqual" allowBlank="1" showInputMessage="1" showErrorMessage="1" sqref="G4:G49" xr:uid="{C2C3CD57-E1C3-45AB-A805-D6DBE3FA84D5}">
      <formula1>0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29" operator="containsText" id="{3A08C8B4-DF29-42B6-83C4-3CF6532B0DA3}">
            <xm:f>NOT(ISERROR(SEARCH(Data!$B$48,E4)))</xm:f>
            <xm:f>Data!$B$48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E4</xm:sqref>
        </x14:conditionalFormatting>
        <x14:conditionalFormatting xmlns:xm="http://schemas.microsoft.com/office/excel/2006/main">
          <x14:cfRule type="containsText" priority="1790" operator="containsText" id="{32525D79-AD4D-48CF-93A0-E64F27767195}">
            <xm:f>NOT(ISERROR(SEARCH(Data!$B$63,E5)))</xm:f>
            <xm:f>Data!$B$63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89" operator="containsText" id="{E95F6266-6117-4A86-BFDE-1AD1DC6D8C29}">
            <xm:f>NOT(ISERROR(SEARCH(Data!$B$64,E5)))</xm:f>
            <xm:f>Data!$B$64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87" operator="containsText" id="{7A52CBB4-CEE2-4209-AC70-53BCC099C806}">
            <xm:f>NOT(ISERROR(SEARCH(Data!$B$56,E5)))</xm:f>
            <xm:f>Data!$B$56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86" operator="containsText" id="{54D133CF-E2BE-4E5E-AC37-11B32A787D2E}">
            <xm:f>NOT(ISERROR(SEARCH(Data!$B$36,E5)))</xm:f>
            <xm:f>Data!$B$36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1426" operator="containsText" id="{BCD4EE0D-6B89-497E-9EFA-5AF57780965A}">
            <xm:f>NOT(ISERROR(SEARCH(Data!$B$49,E5)))</xm:f>
            <xm:f>Data!$B$49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E5:E9</xm:sqref>
        </x14:conditionalFormatting>
        <x14:conditionalFormatting xmlns:xm="http://schemas.microsoft.com/office/excel/2006/main">
          <x14:cfRule type="containsText" priority="1717" operator="containsText" id="{284A2780-FFE8-4D2F-B732-D1E685BE0D25}">
            <xm:f>NOT(ISERROR(SEARCH(Data!$B$7,E6)))</xm:f>
            <xm:f>Data!$B$7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20" operator="containsText" id="{960C45E6-D6BB-4BF2-AA0D-F1A0EE13DC08}">
            <xm:f>NOT(ISERROR(SEARCH(Data!$B$65,E6)))</xm:f>
            <xm:f>Data!$B$65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8" operator="containsText" id="{7417E90E-E5DA-4370-807D-F178C830691C}">
            <xm:f>NOT(ISERROR(SEARCH(Data!$B$20,E6)))</xm:f>
            <xm:f>Data!$B$20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9" operator="containsText" id="{8EF3A41E-2BA0-4A3C-84E5-16A265787849}">
            <xm:f>NOT(ISERROR(SEARCH(Data!$B$50,E6)))</xm:f>
            <xm:f>Data!$B$50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containsText" priority="1462" operator="containsText" id="{44BD2616-C7EE-4BC3-9B65-0CB84C086A81}">
            <xm:f>NOT(ISERROR(SEARCH(Data!$B$51,E6)))</xm:f>
            <xm:f>Data!$B$51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E6:E9</xm:sqref>
        </x14:conditionalFormatting>
        <x14:conditionalFormatting xmlns:xm="http://schemas.microsoft.com/office/excel/2006/main">
          <x14:cfRule type="containsText" priority="1712" operator="containsText" id="{9E10092A-5269-43C6-A1DC-B6023BC81A3A}">
            <xm:f>NOT(ISERROR(SEARCH(Data!$B$35,E7)))</xm:f>
            <xm:f>Data!$B$35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6" operator="containsText" id="{1F4DFF51-F852-4F64-8155-D7ACEC8F76FA}">
            <xm:f>NOT(ISERROR(SEARCH(Data!$B$66,E7)))</xm:f>
            <xm:f>Data!$B$66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5" operator="containsText" id="{8CA8FA7F-C27B-4FD2-8DA2-FA0D5577DFC9}">
            <xm:f>NOT(ISERROR(SEARCH(Data!$B$33,E7)))</xm:f>
            <xm:f>Data!$B$33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4" operator="containsText" id="{518FE03E-2551-4708-9E90-60CC50A82ACA}">
            <xm:f>NOT(ISERROR(SEARCH(Data!$B$8,E7)))</xm:f>
            <xm:f>Data!$B$8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3" operator="containsText" id="{3811DB46-73CC-4E02-994D-41D598176769}">
            <xm:f>NOT(ISERROR(SEARCH(Data!$B$21,E7)))</xm:f>
            <xm:f>Data!$B$21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containsText" priority="259" operator="containsText" id="{D6E4B26B-B417-468D-8969-3FD883FE519F}">
            <xm:f>NOT(ISERROR(SEARCH(Data!$B$39,E7)))</xm:f>
            <xm:f>Data!$B$39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E7:E9 E11</xm:sqref>
        </x14:conditionalFormatting>
        <x14:conditionalFormatting xmlns:xm="http://schemas.microsoft.com/office/excel/2006/main">
          <x14:cfRule type="containsText" priority="1706" operator="containsText" id="{45985AB9-2D0A-4491-A4A1-1E22F445F4C3}">
            <xm:f>NOT(ISERROR(SEARCH(Data!$B$68,E7)))</xm:f>
            <xm:f>Data!$B$68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E7:E11</xm:sqref>
        </x14:conditionalFormatting>
        <x14:conditionalFormatting xmlns:xm="http://schemas.microsoft.com/office/excel/2006/main">
          <x14:cfRule type="containsText" priority="1708" operator="containsText" id="{6E43F4AF-B59B-42EF-845E-334C89CFF4AA}">
            <xm:f>NOT(ISERROR(SEARCH(Data!$B$20,E8)))</xm:f>
            <xm:f>Data!$B$20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09" operator="containsText" id="{EE51EDA3-6081-45DD-83F5-00C72FF39482}">
            <xm:f>NOT(ISERROR(SEARCH(Data!$B$22,E8)))</xm:f>
            <xm:f>Data!$B$22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0" operator="containsText" id="{A672863A-2ADB-439A-A729-452336375061}">
            <xm:f>NOT(ISERROR(SEARCH(Data!$B$36,E8)))</xm:f>
            <xm:f>Data!$B$36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11" operator="containsText" id="{ABAF7FA8-79A9-4D54-A133-06E4875CCB28}">
            <xm:f>NOT(ISERROR(SEARCH(Data!$B$67,E8)))</xm:f>
            <xm:f>Data!$B$67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364" operator="containsText" id="{1FC5F105-FEB4-457F-8442-F94C4F512E46}">
            <xm:f>NOT(ISERROR(SEARCH(Data!$B$40,E8)))</xm:f>
            <xm:f>Data!$B$40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E8:E11</xm:sqref>
        </x14:conditionalFormatting>
        <x14:conditionalFormatting xmlns:xm="http://schemas.microsoft.com/office/excel/2006/main">
          <x14:cfRule type="containsText" priority="1425" operator="containsText" id="{E062B68C-43FA-442F-BEC2-9EDB898E6325}">
            <xm:f>NOT(ISERROR(SEARCH(Data!$B$41,E9)))</xm:f>
            <xm:f>Data!$B$41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" operator="containsText" id="{49E15598-DC74-44D9-A0A6-C2EB4E462E7C}">
            <xm:f>NOT(ISERROR(SEARCH(Data!$B$38,E9)))</xm:f>
            <xm:f>Data!$B$38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6" operator="containsText" id="{092A6991-8505-4B2A-836F-CC103A6FF33C}">
            <xm:f>NOT(ISERROR(SEARCH(Data!$B$37,E9)))</xm:f>
            <xm:f>Data!$B$37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E9:E11</xm:sqref>
        </x14:conditionalFormatting>
        <x14:conditionalFormatting xmlns:xm="http://schemas.microsoft.com/office/excel/2006/main">
          <x14:cfRule type="containsText" priority="1646" operator="containsText" id="{671A76B3-3B86-4A83-A033-834307995B66}">
            <xm:f>NOT(ISERROR(SEARCH(Data!$B$50,E10)))</xm:f>
            <xm:f>Data!$B$50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645" operator="containsText" id="{EC316AD5-F2E6-44BD-B94F-E135E023F12C}">
            <xm:f>NOT(ISERROR(SEARCH(Data!$B$42,E10)))</xm:f>
            <xm:f>Data!$B$42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E10:E11</xm:sqref>
        </x14:conditionalFormatting>
        <x14:conditionalFormatting xmlns:xm="http://schemas.microsoft.com/office/excel/2006/main">
          <x14:cfRule type="containsText" priority="1830" operator="containsText" id="{6C55F8D4-8C27-4B98-8033-23E44E8DDA25}">
            <xm:f>NOT(ISERROR(SEARCH(Data!$B$41,E13)))</xm:f>
            <xm:f>Data!$B$41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33" operator="containsText" id="{E94FC48D-0437-4AE4-BBD7-6671335D225F}">
            <xm:f>NOT(ISERROR(SEARCH(Data!$B$208,E13)))</xm:f>
            <xm:f>Data!$B$208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32" operator="containsText" id="{39F0EF87-FCF9-46A4-BDBA-70A4F203D534}">
            <xm:f>NOT(ISERROR(SEARCH(Data!$B$76,E13)))</xm:f>
            <xm:f>Data!$B$76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31" operator="containsText" id="{1B0A0A5E-229B-49CE-8BC6-150223FE5477}">
            <xm:f>NOT(ISERROR(SEARCH(Data!$B$165,E13)))</xm:f>
            <xm:f>Data!$B$165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1838" operator="containsText" id="{48E4F61A-8350-436C-9348-01813DF1AB7E}">
            <xm:f>NOT(ISERROR(SEARCH(Data!$B$104,E14)))</xm:f>
            <xm:f>Data!$B$104</xm:f>
            <x14:dxf>
              <font>
                <b/>
                <i val="0"/>
              </font>
            </x14:dxf>
          </x14:cfRule>
          <x14:cfRule type="containsText" priority="1837" operator="containsText" id="{DD16C6E3-BD9D-499C-81F3-1D415E0584E6}">
            <xm:f>NOT(ISERROR(SEARCH(Data!$B$77,E14)))</xm:f>
            <xm:f>Data!$B$77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36" operator="containsText" id="{16753489-D0A7-47ED-A352-F455351FFABF}">
            <xm:f>NOT(ISERROR(SEARCH(Data!$B$208,E14)))</xm:f>
            <xm:f>Data!$B$208</xm:f>
            <x14:dxf>
              <font>
                <b/>
                <i val="0"/>
              </font>
            </x14:dxf>
          </x14:cfRule>
          <x14:cfRule type="containsText" priority="1835" operator="containsText" id="{9769F2E9-F921-4904-BD4E-A418A0B47565}">
            <xm:f>NOT(ISERROR(SEARCH(Data!$B$162,E14)))</xm:f>
            <xm:f>Data!$B$162</xm:f>
            <x14:dxf>
              <font>
                <b/>
                <i val="0"/>
              </font>
            </x14:dxf>
          </x14:cfRule>
          <x14:cfRule type="containsText" priority="1834" operator="containsText" id="{9169CBE2-7724-458A-B5E0-D0378BF66AF3}">
            <xm:f>NOT(ISERROR(SEARCH(Data!$B$42,E14)))</xm:f>
            <xm:f>Data!$B$42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containsText" priority="1841" operator="containsText" id="{170F223A-8B0B-442F-A6F9-8A60BE9ED2B3}">
            <xm:f>NOT(ISERROR(SEARCH(Data!$B$163,E15)))</xm:f>
            <xm:f>Data!$B$163</xm:f>
            <x14:dxf>
              <font>
                <b val="0"/>
                <i val="0"/>
              </font>
            </x14:dxf>
          </x14:cfRule>
          <x14:cfRule type="containsText" priority="1840" operator="containsText" id="{827440D7-C3A6-4003-BB1A-CFC11947904B}">
            <xm:f>NOT(ISERROR(SEARCH(Data!$B$162,E15)))</xm:f>
            <xm:f>Data!$B$162</xm:f>
            <x14:dxf>
              <font>
                <b val="0"/>
                <i val="0"/>
              </font>
            </x14:dxf>
          </x14:cfRule>
          <x14:cfRule type="containsText" priority="1839" operator="containsText" id="{B774F742-5E35-4947-8859-D48F97EA8E90}">
            <xm:f>NOT(ISERROR(SEARCH(Data!$B$74,E15)))</xm:f>
            <xm:f>Data!$B$74</xm:f>
            <x14:dxf>
              <font>
                <b val="0"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42" operator="containsText" id="{CB6C7DBC-D6F1-4EFB-BC3F-3497F5505A1D}">
            <xm:f>NOT(ISERROR(SEARCH(Data!$B$101,E15)))</xm:f>
            <xm:f>Data!$B$101</xm:f>
            <x14:dxf>
              <font>
                <b val="0"/>
                <i val="0"/>
              </font>
            </x14:dxf>
          </x14:cfRule>
          <xm:sqref>E15</xm:sqref>
        </x14:conditionalFormatting>
        <x14:conditionalFormatting xmlns:xm="http://schemas.microsoft.com/office/excel/2006/main">
          <x14:cfRule type="containsText" priority="1618" operator="containsText" id="{AA93F267-5A1B-4FE8-92C1-0A32561F16F8}">
            <xm:f>NOT(ISERROR(SEARCH(Data!$B$126,E16)))</xm:f>
            <xm:f>Data!$B$126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containsText" priority="1823" operator="containsText" id="{50E64427-EBB9-4243-A5FD-50330B8569C7}">
            <xm:f>NOT(ISERROR(SEARCH(Data!#REF!,E16)))</xm:f>
            <xm:f>Data!#REF!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E16:E17</xm:sqref>
        </x14:conditionalFormatting>
        <x14:conditionalFormatting xmlns:xm="http://schemas.microsoft.com/office/excel/2006/main">
          <x14:cfRule type="containsText" priority="1826" operator="containsText" id="{3C2F1F9B-83ED-4B91-84DF-F4618B9C6403}">
            <xm:f>NOT(ISERROR(SEARCH(Data!$B$135,E17)))</xm:f>
            <xm:f>Data!$B$135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25" operator="containsText" id="{F1D7EB74-F4A4-4671-92B3-F3DCE3F4B502}">
            <xm:f>NOT(ISERROR(SEARCH(Data!$B$103,E17)))</xm:f>
            <xm:f>Data!$B$103</xm:f>
            <x14:dxf>
              <font>
                <b val="0"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24" operator="containsText" id="{202FA31B-C894-4567-BD9B-347555920F97}">
            <xm:f>NOT(ISERROR(SEARCH(Data!$B$203,E17)))</xm:f>
            <xm:f>Data!$B$203</xm:f>
            <x14:dxf>
              <font>
                <b/>
                <i val="0"/>
              </font>
              <fill>
                <patternFill patternType="solid">
                  <bgColor theme="9" tint="0.59996337778862885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ntainsText" priority="1829" operator="containsText" id="{933B43FF-5D53-4CAC-B679-DD55317CBE09}">
            <xm:f>NOT(ISERROR(SEARCH(Data!$B$136,E18)))</xm:f>
            <xm:f>Data!$B$136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27" operator="containsText" id="{4A87724D-2387-4BA7-B6DF-A8D515A54EA3}">
            <xm:f>NOT(ISERROR(SEARCH(Data!$B$100,E18)))</xm:f>
            <xm:f>Data!$B$100</xm:f>
            <x14:dxf>
              <font>
                <b val="0"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828" operator="containsText" id="{5CDDDB3F-ECA6-4F90-B893-654726F8B0B1}">
            <xm:f>NOT(ISERROR(SEARCH(Data!$B$127,E18)))</xm:f>
            <xm:f>Data!$B$127</xm:f>
            <x14:dxf>
              <font>
                <b val="0"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ontainsText" priority="1792" operator="containsText" id="{565223DA-DB01-4E51-A7AB-D98BC730E616}">
            <xm:f>NOT(ISERROR(SEARCH(Data!$B$137,E19)))</xm:f>
            <xm:f>Data!$B$137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14:cfRule type="containsText" priority="1791" operator="containsText" id="{15CFA7B1-8B6F-410F-AB05-F3A2A4A6FF31}">
            <xm:f>NOT(ISERROR(SEARCH(Data!$B$176,E19)))</xm:f>
            <xm:f>Data!$B$176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containsText" priority="1794" operator="containsText" id="{0560DF50-4215-4E5E-8298-19607A88F44C}">
            <xm:f>NOT(ISERROR(SEARCH(Data!$B$138,E20)))</xm:f>
            <xm:f>Data!$B$138</xm:f>
            <x14:dxf>
              <font>
                <b/>
                <i val="0"/>
              </font>
            </x14:dxf>
          </x14:cfRule>
          <x14:cfRule type="containsText" priority="1793" operator="containsText" id="{379A3CB6-4BD8-4F5B-8D01-EA9E9B4281AE}">
            <xm:f>NOT(ISERROR(SEARCH(Data!$B$177,E20)))</xm:f>
            <xm:f>Data!$B$177</xm:f>
            <x14:dxf>
              <font>
                <b/>
                <i val="0"/>
              </font>
            </x14:dxf>
          </x14:cfRule>
          <xm:sqref>E20</xm:sqref>
        </x14:conditionalFormatting>
        <x14:conditionalFormatting xmlns:xm="http://schemas.microsoft.com/office/excel/2006/main">
          <x14:cfRule type="containsText" priority="578" operator="containsText" id="{FA0F9E31-4352-4196-A649-A780EE75F48C}">
            <xm:f>NOT(ISERROR(SEARCH(Data!$B$139,E21)))</xm:f>
            <xm:f>Data!$B$139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ontainsText" priority="579" operator="containsText" id="{9FE301A6-32AD-4BB7-A2C8-8F81D4EABE9B}">
            <xm:f>NOT(ISERROR(SEARCH(Data!$B$140,E22)))</xm:f>
            <xm:f>Data!$B$140</xm:f>
            <x14:dxf>
              <font>
                <b/>
                <i val="0"/>
              </font>
              <fill>
                <patternFill patternType="none">
                  <bgColor auto="1"/>
                </patternFill>
              </fill>
            </x14:dxf>
          </x14:cfRule>
          <xm:sqref>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ACAD42-7008-4EA3-B871-66A4D32B78A2}">
          <x14:formula1>
            <xm:f>Data!$B$224:$B$230</xm:f>
          </x14:formula1>
          <xm:sqref>C3</xm:sqref>
        </x14:dataValidation>
        <x14:dataValidation type="list" allowBlank="1" showInputMessage="1" showErrorMessage="1" xr:uid="{A17F4C3E-B378-4FF8-A762-A8B27C6253FA}">
          <x14:formula1>
            <xm:f>Data!$B$232:$B$233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B621-FE93-4A3F-9F8B-FD41833EBFB0}">
  <sheetPr codeName="Sheet4"/>
  <dimension ref="A2:AP274"/>
  <sheetViews>
    <sheetView topLeftCell="A99" zoomScaleNormal="100" workbookViewId="0">
      <selection activeCell="B102" sqref="B102"/>
    </sheetView>
  </sheetViews>
  <sheetFormatPr baseColWidth="10" defaultColWidth="8.6640625" defaultRowHeight="14"/>
  <cols>
    <col min="1" max="1" width="11.83203125" style="107" bestFit="1" customWidth="1"/>
    <col min="2" max="2" width="60.6640625" style="107" bestFit="1" customWidth="1"/>
    <col min="3" max="3" width="41.5" style="107" bestFit="1" customWidth="1"/>
    <col min="4" max="4" width="27.33203125" style="107" customWidth="1"/>
    <col min="5" max="5" width="17.6640625" style="61" customWidth="1"/>
    <col min="6" max="8" width="12.6640625" style="61" customWidth="1"/>
    <col min="9" max="9" width="13.5" style="107" bestFit="1" customWidth="1"/>
    <col min="10" max="10" width="12.6640625" style="107" customWidth="1"/>
    <col min="11" max="11" width="19.83203125" style="107" bestFit="1" customWidth="1"/>
    <col min="12" max="12" width="23.5" style="107" bestFit="1" customWidth="1"/>
    <col min="13" max="13" width="22.83203125" style="61" bestFit="1" customWidth="1"/>
    <col min="14" max="14" width="24.83203125" style="107" bestFit="1" customWidth="1"/>
    <col min="15" max="16" width="14.83203125" style="107" bestFit="1" customWidth="1"/>
    <col min="17" max="17" width="60" style="107" bestFit="1" customWidth="1"/>
    <col min="18" max="18" width="41.5" style="107" bestFit="1" customWidth="1"/>
    <col min="19" max="19" width="12.6640625" style="107" customWidth="1"/>
    <col min="20" max="21" width="12.6640625" style="61" customWidth="1"/>
    <col min="22" max="22" width="12.6640625" style="107" customWidth="1"/>
    <col min="23" max="23" width="25.6640625" style="107" customWidth="1"/>
    <col min="24" max="24" width="60" style="107" bestFit="1" customWidth="1"/>
    <col min="25" max="25" width="41.5" style="107" bestFit="1" customWidth="1"/>
    <col min="26" max="26" width="12.6640625" style="107" customWidth="1"/>
    <col min="27" max="28" width="12.6640625" style="61" customWidth="1"/>
    <col min="29" max="29" width="12.6640625" style="107" customWidth="1"/>
    <col min="30" max="30" width="25.6640625" style="107" customWidth="1"/>
    <col min="31" max="31" width="60" style="107" bestFit="1" customWidth="1"/>
    <col min="32" max="32" width="41.5" style="107" bestFit="1" customWidth="1"/>
    <col min="33" max="33" width="5.1640625" style="107" bestFit="1" customWidth="1"/>
    <col min="34" max="35" width="12.6640625" style="61" customWidth="1"/>
    <col min="36" max="36" width="12.6640625" style="107" customWidth="1"/>
    <col min="37" max="37" width="25.6640625" style="107" customWidth="1"/>
    <col min="38" max="38" width="60" style="107" bestFit="1" customWidth="1"/>
    <col min="39" max="39" width="41.5" style="107" bestFit="1" customWidth="1"/>
    <col min="40" max="40" width="12.6640625" style="107" customWidth="1"/>
    <col min="41" max="42" width="12.6640625" style="61" customWidth="1"/>
    <col min="43" max="43" width="12.6640625" style="107" customWidth="1"/>
    <col min="44" max="16384" width="8.6640625" style="107"/>
  </cols>
  <sheetData>
    <row r="2" spans="1:15">
      <c r="K2" s="108" t="s">
        <v>98</v>
      </c>
    </row>
    <row r="3" spans="1:15" ht="20" customHeight="1">
      <c r="B3" s="108" t="s">
        <v>30</v>
      </c>
      <c r="C3" s="108"/>
      <c r="D3" s="108"/>
      <c r="E3" s="109"/>
      <c r="F3" s="109"/>
      <c r="G3" s="109"/>
      <c r="H3" s="109"/>
      <c r="K3" s="168" t="s">
        <v>315</v>
      </c>
      <c r="L3" s="167" t="s">
        <v>313</v>
      </c>
      <c r="M3" s="167" t="s">
        <v>312</v>
      </c>
      <c r="N3" s="167" t="s">
        <v>314</v>
      </c>
      <c r="O3" s="167" t="s">
        <v>21</v>
      </c>
    </row>
    <row r="4" spans="1:15" ht="20" customHeight="1">
      <c r="B4" s="108" t="s">
        <v>31</v>
      </c>
      <c r="C4" s="108" t="s">
        <v>16</v>
      </c>
      <c r="D4" s="108" t="s">
        <v>18</v>
      </c>
      <c r="E4" s="109" t="s">
        <v>32</v>
      </c>
      <c r="F4" s="109" t="s">
        <v>20</v>
      </c>
      <c r="G4" s="109" t="s">
        <v>33</v>
      </c>
      <c r="H4" s="109" t="s">
        <v>34</v>
      </c>
      <c r="K4" s="107" t="s">
        <v>316</v>
      </c>
      <c r="L4" s="107" t="b">
        <f>IF('Assign Credit-Based Training'!$C$3="HCM",SUM('Assign Credit-Based Training'!G4:G11))</f>
        <v>0</v>
      </c>
      <c r="M4" s="107" t="b">
        <f>IF('Assign Credit-Based Training'!$C$3="HCM",COUNTA($B$5:$B$12))</f>
        <v>0</v>
      </c>
      <c r="N4" s="107" t="b">
        <f>IF('Assign Credit-Based Training'!$C$3="HCM",SUM(Duration_Base_HCM))</f>
        <v>0</v>
      </c>
      <c r="O4" s="107" t="b">
        <f>IF('Assign Credit-Based Training'!$C$3="HCM",SUM('Assign Credit-Based Training'!K4:K11))</f>
        <v>0</v>
      </c>
    </row>
    <row r="5" spans="1:15" ht="20" customHeight="1">
      <c r="A5" s="46" t="s">
        <v>280</v>
      </c>
      <c r="B5" s="110" t="s">
        <v>119</v>
      </c>
      <c r="C5" s="111" t="s">
        <v>43</v>
      </c>
      <c r="D5" s="110" t="s">
        <v>308</v>
      </c>
      <c r="E5" s="112">
        <v>7</v>
      </c>
      <c r="F5" s="112">
        <v>0</v>
      </c>
      <c r="G5" s="113">
        <v>1</v>
      </c>
      <c r="H5" s="113">
        <v>0</v>
      </c>
      <c r="K5" s="107" t="s">
        <v>23</v>
      </c>
      <c r="L5" s="169" t="str">
        <f>IF(AND('Assign Credit-Based Training'!$C$3="HCM",'Assign Credit-Based Training'!$C$4="Yes"),SUM('Assign Credit-Based Training'!G12:G31),"-")</f>
        <v>-</v>
      </c>
      <c r="M5" s="169" t="str">
        <f>IF(AND('Assign Credit-Based Training'!$C$3="HCM",'Assign Credit-Based Training'!$C$4="Yes"),COUNTA($B$74:$B$93),"-")</f>
        <v>-</v>
      </c>
      <c r="N5" s="169" t="str">
        <f>IF(AND('Assign Credit-Based Training'!$C$3="HCM",'Assign Credit-Based Training'!$C$4="Yes"),SUM(Duration_Addn_HCM),"-")</f>
        <v>-</v>
      </c>
      <c r="O5" s="170" t="str">
        <f>IF(AND('Assign Credit-Based Training'!$C$3="HCM",'Assign Credit-Based Training'!$C$4="Yes"),SUM('Assign Credit-Based Training'!K12:K31),"-")</f>
        <v>-</v>
      </c>
    </row>
    <row r="6" spans="1:15" ht="20" customHeight="1">
      <c r="A6" s="46" t="s">
        <v>280</v>
      </c>
      <c r="B6" s="114" t="s">
        <v>39</v>
      </c>
      <c r="C6" s="114" t="s">
        <v>36</v>
      </c>
      <c r="D6" s="114" t="s">
        <v>44</v>
      </c>
      <c r="E6" s="112">
        <v>32</v>
      </c>
      <c r="F6" s="115">
        <v>4</v>
      </c>
      <c r="G6" s="116">
        <v>1</v>
      </c>
      <c r="H6" s="116">
        <f>PRODUCT(F6,G6)</f>
        <v>4</v>
      </c>
    </row>
    <row r="7" spans="1:15" ht="20" customHeight="1">
      <c r="A7" s="46" t="s">
        <v>280</v>
      </c>
      <c r="B7" s="114" t="s">
        <v>37</v>
      </c>
      <c r="C7" s="114" t="s">
        <v>36</v>
      </c>
      <c r="D7" s="114" t="s">
        <v>44</v>
      </c>
      <c r="E7" s="112">
        <v>32</v>
      </c>
      <c r="F7" s="115">
        <v>4</v>
      </c>
      <c r="G7" s="116">
        <v>1</v>
      </c>
      <c r="H7" s="116">
        <f t="shared" ref="H7:H12" si="0">PRODUCT(F7,G7)</f>
        <v>4</v>
      </c>
    </row>
    <row r="8" spans="1:15" ht="20" customHeight="1">
      <c r="A8" s="46" t="s">
        <v>280</v>
      </c>
      <c r="B8" s="114" t="s">
        <v>38</v>
      </c>
      <c r="C8" s="114" t="s">
        <v>36</v>
      </c>
      <c r="D8" s="114" t="s">
        <v>44</v>
      </c>
      <c r="E8" s="112">
        <v>32</v>
      </c>
      <c r="F8" s="115">
        <v>4</v>
      </c>
      <c r="G8" s="116">
        <v>1</v>
      </c>
      <c r="H8" s="116">
        <f t="shared" si="0"/>
        <v>4</v>
      </c>
      <c r="K8" s="108" t="s">
        <v>99</v>
      </c>
    </row>
    <row r="9" spans="1:15" ht="20" customHeight="1">
      <c r="A9" s="46" t="s">
        <v>280</v>
      </c>
      <c r="B9" s="114" t="s">
        <v>42</v>
      </c>
      <c r="C9" s="117" t="s">
        <v>43</v>
      </c>
      <c r="D9" s="114" t="s">
        <v>44</v>
      </c>
      <c r="E9" s="112">
        <v>30</v>
      </c>
      <c r="F9" s="115">
        <v>1</v>
      </c>
      <c r="G9" s="116">
        <v>1</v>
      </c>
      <c r="H9" s="116">
        <f t="shared" si="0"/>
        <v>1</v>
      </c>
      <c r="K9" s="168" t="s">
        <v>315</v>
      </c>
      <c r="L9" s="167" t="s">
        <v>313</v>
      </c>
      <c r="M9" s="167" t="s">
        <v>312</v>
      </c>
      <c r="N9" s="167" t="s">
        <v>314</v>
      </c>
      <c r="O9" s="167" t="s">
        <v>21</v>
      </c>
    </row>
    <row r="10" spans="1:15" ht="20" customHeight="1">
      <c r="A10" s="46" t="s">
        <v>280</v>
      </c>
      <c r="B10" s="114" t="s">
        <v>45</v>
      </c>
      <c r="C10" s="114" t="s">
        <v>36</v>
      </c>
      <c r="D10" s="114" t="s">
        <v>44</v>
      </c>
      <c r="E10" s="112">
        <v>32</v>
      </c>
      <c r="F10" s="115">
        <v>4</v>
      </c>
      <c r="G10" s="116">
        <v>1</v>
      </c>
      <c r="H10" s="116">
        <f t="shared" si="0"/>
        <v>4</v>
      </c>
      <c r="K10" s="107" t="s">
        <v>316</v>
      </c>
      <c r="L10" s="169" t="str">
        <f>IF('Assign Credit-Based Training'!$C$3="HCM+PAY",SUM('Assign Credit-Based Training'!G4:G12),"-")</f>
        <v>-</v>
      </c>
      <c r="M10" s="169" t="str">
        <f>IF('Assign Credit-Based Training'!$C$3="HCM+PAY",COUNTA($B$18:$B$26),"-")</f>
        <v>-</v>
      </c>
      <c r="N10" s="169" t="str">
        <f>IF('Assign Credit-Based Training'!$C$3="HCM+PAY",SUM(Duration_Base_HCM_PAY),"-")</f>
        <v>-</v>
      </c>
      <c r="O10" s="170" t="str">
        <f>IF('Assign Credit-Based Training'!$C$3="HCM+PAY",SUM('Assign Credit-Based Training'!K4:K12),"-")</f>
        <v>-</v>
      </c>
    </row>
    <row r="11" spans="1:15" ht="20" customHeight="1">
      <c r="A11" s="46" t="s">
        <v>280</v>
      </c>
      <c r="B11" s="114" t="s">
        <v>46</v>
      </c>
      <c r="C11" s="114" t="s">
        <v>36</v>
      </c>
      <c r="D11" s="114" t="s">
        <v>44</v>
      </c>
      <c r="E11" s="112">
        <v>40</v>
      </c>
      <c r="F11" s="115">
        <v>5</v>
      </c>
      <c r="G11" s="116">
        <v>1</v>
      </c>
      <c r="H11" s="116">
        <f t="shared" si="0"/>
        <v>5</v>
      </c>
      <c r="K11" s="107" t="s">
        <v>23</v>
      </c>
      <c r="L11" s="169" t="str">
        <f>IF(AND('Assign Credit-Based Training'!$C$3="HCM+PAY",'Assign Credit-Based Training'!$C$4="Yes"),SUM('Assign Credit-Based Training'!G13:G33),"-")</f>
        <v>-</v>
      </c>
      <c r="M11" s="169" t="str">
        <f>IF(AND('Assign Credit-Based Training'!$C$3="HCM+PAY",'Assign Credit-Based Training'!$C$4="Yes"),COUNTA($B$99:$B$118),"-")</f>
        <v>-</v>
      </c>
      <c r="N11" s="169" t="str">
        <f>IF(AND('Assign Credit-Based Training'!$C$3="HCM+PAY",'Assign Credit-Based Training'!$C$4="Yes"),SUM(Duration_Addn_HCM_PAY),"-")</f>
        <v>-</v>
      </c>
      <c r="O11" s="170" t="str">
        <f>IF(AND('Assign Credit-Based Training'!$C$3="HCM+PAY",'Assign Credit-Based Training'!$C$4="Yes"),SUM('Assign Credit-Based Training'!K13:K33),"-")</f>
        <v>-</v>
      </c>
    </row>
    <row r="12" spans="1:15" ht="20" customHeight="1">
      <c r="A12" s="46" t="s">
        <v>280</v>
      </c>
      <c r="B12" s="120" t="s">
        <v>47</v>
      </c>
      <c r="C12" s="120" t="s">
        <v>36</v>
      </c>
      <c r="D12" s="120" t="s">
        <v>44</v>
      </c>
      <c r="E12" s="112">
        <v>32</v>
      </c>
      <c r="F12" s="122">
        <v>4</v>
      </c>
      <c r="G12" s="121">
        <v>1</v>
      </c>
      <c r="H12" s="121">
        <f t="shared" si="0"/>
        <v>4</v>
      </c>
    </row>
    <row r="13" spans="1:15" ht="20" customHeight="1">
      <c r="B13" s="108" t="s">
        <v>50</v>
      </c>
      <c r="C13" s="108"/>
      <c r="D13" s="108"/>
      <c r="E13" s="109"/>
      <c r="F13" s="109"/>
      <c r="G13" s="109"/>
      <c r="H13" s="109">
        <f>SUM(H5:H12)</f>
        <v>26</v>
      </c>
    </row>
    <row r="14" spans="1:15" ht="20" customHeight="1">
      <c r="K14" s="108" t="s">
        <v>100</v>
      </c>
    </row>
    <row r="15" spans="1:15" ht="20" customHeight="1">
      <c r="K15" s="168" t="s">
        <v>315</v>
      </c>
      <c r="L15" s="167" t="s">
        <v>313</v>
      </c>
      <c r="M15" s="167" t="s">
        <v>312</v>
      </c>
      <c r="N15" s="167" t="s">
        <v>314</v>
      </c>
      <c r="O15" s="167" t="s">
        <v>21</v>
      </c>
    </row>
    <row r="16" spans="1:15" ht="20" customHeight="1">
      <c r="B16" s="108" t="s">
        <v>51</v>
      </c>
      <c r="C16" s="108"/>
      <c r="D16" s="108"/>
      <c r="E16" s="109"/>
      <c r="F16" s="109"/>
      <c r="G16" s="109"/>
      <c r="H16" s="109"/>
      <c r="K16" s="107" t="s">
        <v>316</v>
      </c>
      <c r="L16" s="169" t="str">
        <f>IF('Assign Credit-Based Training'!$C$3="HCM+PAY+FIN",SUM('Assign Credit-Based Training'!G4:G14),"-")</f>
        <v>-</v>
      </c>
      <c r="M16" s="169" t="str">
        <f>IF('Assign Credit-Based Training'!$C$3="HCM+PAY+FIN",COUNTA($B$32:$B$42),"-")</f>
        <v>-</v>
      </c>
      <c r="N16" s="169" t="str">
        <f>IF('Assign Credit-Based Training'!$C$3="HCM+PAY+FIN",SUM(Duration_Base_HCM_PAY_FIN),"-")</f>
        <v>-</v>
      </c>
      <c r="O16" s="170" t="str">
        <f>IF('Assign Credit-Based Training'!$C$3="HCM+PAY+FIN",SUM('Assign Credit-Based Training'!K4:K14),"-")</f>
        <v>-</v>
      </c>
    </row>
    <row r="17" spans="1:15" ht="20" customHeight="1">
      <c r="B17" s="108" t="s">
        <v>31</v>
      </c>
      <c r="C17" s="108" t="s">
        <v>52</v>
      </c>
      <c r="D17" s="108" t="s">
        <v>18</v>
      </c>
      <c r="E17" s="109" t="s">
        <v>32</v>
      </c>
      <c r="F17" s="109" t="s">
        <v>20</v>
      </c>
      <c r="G17" s="109" t="s">
        <v>33</v>
      </c>
      <c r="H17" s="109" t="s">
        <v>34</v>
      </c>
      <c r="K17" s="107" t="s">
        <v>23</v>
      </c>
      <c r="L17" s="169" t="str">
        <f>IF(AND('Assign Credit-Based Training'!$C$3="HCM+PAY+FIN",'Assign Credit-Based Training'!$C$4="Yes"),SUM('Assign Credit-Based Training'!G15:G48),"-")</f>
        <v>-</v>
      </c>
      <c r="M17" s="169" t="str">
        <f>IF(AND('Assign Credit-Based Training'!$C$3="HCM+PAY+FIN",'Assign Credit-Based Training'!$C$4="Yes"),COUNTA($B$124:$B$156),"-")</f>
        <v>-</v>
      </c>
      <c r="N17" s="169" t="str">
        <f>IF(AND('Assign Credit-Based Training'!$C$3="HCM+PAY+FIN",'Assign Credit-Based Training'!$C$4="Yes"),SUM(Duration_Addn_HCM_PAY_FIN),"-")</f>
        <v>-</v>
      </c>
      <c r="O17" s="170" t="str">
        <f>IF(AND('Assign Credit-Based Training'!$C$3="HCM+PAY+FIN",'Assign Credit-Based Training'!$C$4="Yes"),SUM('Assign Credit-Based Training'!K15:K48),"-")</f>
        <v>-</v>
      </c>
    </row>
    <row r="18" spans="1:15" ht="20" customHeight="1">
      <c r="A18" s="46" t="s">
        <v>280</v>
      </c>
      <c r="B18" s="110" t="s">
        <v>119</v>
      </c>
      <c r="C18" s="111" t="s">
        <v>43</v>
      </c>
      <c r="D18" s="110" t="s">
        <v>308</v>
      </c>
      <c r="E18" s="112">
        <v>7</v>
      </c>
      <c r="F18" s="112">
        <v>0</v>
      </c>
      <c r="G18" s="113">
        <v>1</v>
      </c>
      <c r="H18" s="113">
        <v>0</v>
      </c>
    </row>
    <row r="19" spans="1:15" ht="20" customHeight="1">
      <c r="A19" s="46" t="s">
        <v>280</v>
      </c>
      <c r="B19" s="114" t="s">
        <v>39</v>
      </c>
      <c r="C19" s="114" t="s">
        <v>36</v>
      </c>
      <c r="D19" s="114" t="s">
        <v>44</v>
      </c>
      <c r="E19" s="112">
        <v>32</v>
      </c>
      <c r="F19" s="115">
        <v>4</v>
      </c>
      <c r="G19" s="116">
        <v>1</v>
      </c>
      <c r="H19" s="116">
        <f>PRODUCT(F19,G19)</f>
        <v>4</v>
      </c>
    </row>
    <row r="20" spans="1:15" ht="20" customHeight="1">
      <c r="A20" s="46" t="s">
        <v>280</v>
      </c>
      <c r="B20" s="114" t="s">
        <v>53</v>
      </c>
      <c r="C20" s="114" t="s">
        <v>36</v>
      </c>
      <c r="D20" s="114" t="s">
        <v>44</v>
      </c>
      <c r="E20" s="112">
        <v>32</v>
      </c>
      <c r="F20" s="115">
        <v>5.5</v>
      </c>
      <c r="G20" s="116">
        <v>1</v>
      </c>
      <c r="H20" s="116">
        <f>PRODUCT(F20,G20)</f>
        <v>5.5</v>
      </c>
      <c r="K20" s="108" t="s">
        <v>101</v>
      </c>
    </row>
    <row r="21" spans="1:15" ht="20" customHeight="1">
      <c r="A21" s="46" t="s">
        <v>280</v>
      </c>
      <c r="B21" s="114" t="s">
        <v>37</v>
      </c>
      <c r="C21" s="114" t="s">
        <v>36</v>
      </c>
      <c r="D21" s="114" t="s">
        <v>44</v>
      </c>
      <c r="E21" s="112">
        <v>32</v>
      </c>
      <c r="F21" s="115">
        <v>4</v>
      </c>
      <c r="G21" s="116">
        <v>1</v>
      </c>
      <c r="H21" s="116">
        <f t="shared" ref="H21:H26" si="1">PRODUCT(F21,G21)</f>
        <v>4</v>
      </c>
      <c r="K21" s="168" t="s">
        <v>315</v>
      </c>
      <c r="L21" s="167" t="s">
        <v>313</v>
      </c>
      <c r="M21" s="167" t="s">
        <v>312</v>
      </c>
      <c r="N21" s="167" t="s">
        <v>314</v>
      </c>
      <c r="O21" s="167" t="s">
        <v>21</v>
      </c>
    </row>
    <row r="22" spans="1:15" ht="20" customHeight="1">
      <c r="A22" s="46" t="s">
        <v>280</v>
      </c>
      <c r="B22" s="114" t="s">
        <v>38</v>
      </c>
      <c r="C22" s="114" t="s">
        <v>36</v>
      </c>
      <c r="D22" s="114" t="s">
        <v>44</v>
      </c>
      <c r="E22" s="112">
        <v>32</v>
      </c>
      <c r="F22" s="115">
        <v>4</v>
      </c>
      <c r="G22" s="116">
        <v>1</v>
      </c>
      <c r="H22" s="116">
        <f t="shared" si="1"/>
        <v>4</v>
      </c>
      <c r="K22" s="107" t="s">
        <v>316</v>
      </c>
      <c r="L22" s="169" t="str">
        <f>IF('Assign Credit-Based Training'!$C$3="HCM+FIN",SUM('Assign Credit-Based Training'!G4:G12),"-")</f>
        <v>-</v>
      </c>
      <c r="M22" s="169" t="str">
        <f>IF('Assign Credit-Based Training'!$C$3="HCM+FIN",COUNTA($B$48:$B$56),"-")</f>
        <v>-</v>
      </c>
      <c r="N22" s="169" t="str">
        <f>IF('Assign Credit-Based Training'!$C$3="HCM+FIN",SUM(Duration_Base_HCM_FIN),"-")</f>
        <v>-</v>
      </c>
      <c r="O22" s="170" t="str">
        <f>IF('Assign Credit-Based Training'!$C$3="HCM+FIN",SUM('Assign Credit-Based Training'!K4:K12),"-")</f>
        <v>-</v>
      </c>
    </row>
    <row r="23" spans="1:15" ht="20" customHeight="1">
      <c r="A23" s="46" t="s">
        <v>280</v>
      </c>
      <c r="B23" s="114" t="s">
        <v>42</v>
      </c>
      <c r="C23" s="117" t="s">
        <v>43</v>
      </c>
      <c r="D23" s="114" t="s">
        <v>44</v>
      </c>
      <c r="E23" s="112">
        <v>30</v>
      </c>
      <c r="F23" s="115">
        <v>1</v>
      </c>
      <c r="G23" s="116">
        <v>1</v>
      </c>
      <c r="H23" s="116">
        <f t="shared" si="1"/>
        <v>1</v>
      </c>
      <c r="K23" s="107" t="s">
        <v>23</v>
      </c>
      <c r="L23" s="169" t="str">
        <f>IF(AND('Assign Credit-Based Training'!$C$3="HCM+FIN",'Assign Credit-Based Training'!$C$4="Yes"),SUM('Assign Credit-Based Training'!G13:G46),"-")</f>
        <v>-</v>
      </c>
      <c r="M23" s="169" t="str">
        <f>IF(AND('Assign Credit-Based Training'!$C$3="HCM+FIN",'Assign Credit-Based Training'!$C$4="Yes"),COUNTA($B$162:$B$195),"-")</f>
        <v>-</v>
      </c>
      <c r="N23" s="169" t="str">
        <f>IF(AND('Assign Credit-Based Training'!$C$3="HCM+FIN",'Assign Credit-Based Training'!$C$4="Yes"),SUM(Duration_Addn_HCM_FIN),"-")</f>
        <v>-</v>
      </c>
      <c r="O23" s="170" t="str">
        <f>IF(AND('Assign Credit-Based Training'!$C$3="HCM+FIN",'Assign Credit-Based Training'!$C$4="Yes"),SUM('Assign Credit-Based Training'!K13:K46),"-")</f>
        <v>-</v>
      </c>
    </row>
    <row r="24" spans="1:15" ht="20" customHeight="1">
      <c r="A24" s="46" t="s">
        <v>280</v>
      </c>
      <c r="B24" s="114" t="s">
        <v>45</v>
      </c>
      <c r="C24" s="114" t="s">
        <v>36</v>
      </c>
      <c r="D24" s="114" t="s">
        <v>44</v>
      </c>
      <c r="E24" s="112">
        <v>32</v>
      </c>
      <c r="F24" s="115">
        <v>4</v>
      </c>
      <c r="G24" s="116">
        <v>1</v>
      </c>
      <c r="H24" s="116">
        <f t="shared" si="1"/>
        <v>4</v>
      </c>
    </row>
    <row r="25" spans="1:15" ht="20" customHeight="1">
      <c r="A25" s="46" t="s">
        <v>280</v>
      </c>
      <c r="B25" s="114" t="s">
        <v>46</v>
      </c>
      <c r="C25" s="114" t="s">
        <v>36</v>
      </c>
      <c r="D25" s="118" t="s">
        <v>44</v>
      </c>
      <c r="E25" s="112">
        <v>40</v>
      </c>
      <c r="F25" s="119">
        <v>5</v>
      </c>
      <c r="G25" s="116">
        <v>1</v>
      </c>
      <c r="H25" s="116">
        <f t="shared" si="1"/>
        <v>5</v>
      </c>
    </row>
    <row r="26" spans="1:15" ht="20" customHeight="1">
      <c r="A26" s="46" t="s">
        <v>280</v>
      </c>
      <c r="B26" s="114" t="s">
        <v>47</v>
      </c>
      <c r="C26" s="114" t="s">
        <v>36</v>
      </c>
      <c r="D26" s="114" t="s">
        <v>44</v>
      </c>
      <c r="E26" s="112">
        <v>32</v>
      </c>
      <c r="F26" s="115">
        <v>4</v>
      </c>
      <c r="G26" s="116">
        <v>1</v>
      </c>
      <c r="H26" s="116">
        <f t="shared" si="1"/>
        <v>4</v>
      </c>
      <c r="K26" s="108" t="s">
        <v>102</v>
      </c>
    </row>
    <row r="27" spans="1:15" ht="20" customHeight="1">
      <c r="B27" s="108" t="s">
        <v>50</v>
      </c>
      <c r="C27" s="108"/>
      <c r="D27" s="108"/>
      <c r="E27" s="109"/>
      <c r="F27" s="109"/>
      <c r="G27" s="109"/>
      <c r="H27" s="154">
        <f>SUM(H18:H26)</f>
        <v>31.5</v>
      </c>
      <c r="K27" s="168" t="s">
        <v>315</v>
      </c>
      <c r="L27" s="167" t="s">
        <v>313</v>
      </c>
      <c r="M27" s="167" t="s">
        <v>312</v>
      </c>
      <c r="N27" s="167" t="s">
        <v>314</v>
      </c>
      <c r="O27" s="167" t="s">
        <v>21</v>
      </c>
    </row>
    <row r="28" spans="1:15" ht="20" customHeight="1">
      <c r="K28" s="107" t="s">
        <v>316</v>
      </c>
      <c r="L28" s="169" t="str">
        <f>IF('Assign Credit-Based Training'!$C$3="FIN",SUM('Assign Credit-Based Training'!G4:G10),"-")</f>
        <v>-</v>
      </c>
      <c r="M28" s="169" t="str">
        <f>IF('Assign Credit-Based Training'!$C$3="FIN",COUNTA($B$62:$B$68),"-")</f>
        <v>-</v>
      </c>
      <c r="N28" s="169" t="str">
        <f>IF('Assign Credit-Based Training'!$C$3="FIN",SUM(Duration_Base_FIN),"-")</f>
        <v>-</v>
      </c>
      <c r="O28" s="170" t="str">
        <f>IF('Assign Credit-Based Training'!$C$3="FIN",SUM('Assign Credit-Based Training'!K4:K10),"-")</f>
        <v>-</v>
      </c>
    </row>
    <row r="29" spans="1:15" ht="20" customHeight="1">
      <c r="K29" s="107" t="s">
        <v>23</v>
      </c>
      <c r="L29" s="169" t="str">
        <f>IF(AND('Assign Credit-Based Training'!$C$3="FIN",'Assign Credit-Based Training'!$C$4="Yes"),SUM('Assign Credit-Based Training'!G11:G30),"-")</f>
        <v>-</v>
      </c>
      <c r="M29" s="169" t="str">
        <f>IF(AND('Assign Credit-Based Training'!$C$3="FIN",'Assign Credit-Based Training'!$C$4="Yes"),COUNTA($B$201:$B$220),"-")</f>
        <v>-</v>
      </c>
      <c r="N29" s="169" t="str">
        <f>IF(AND('Assign Credit-Based Training'!$C$3="FIN",'Assign Credit-Based Training'!$C$4="Yes"),SUM(Duration_Addn_FIN),"-")</f>
        <v>-</v>
      </c>
      <c r="O29" s="170" t="str">
        <f>IF(AND('Assign Credit-Based Training'!$C$3="FIN",'Assign Credit-Based Training'!$C$4="Yes"),SUM('Assign Credit-Based Training'!K11:K30),"-")</f>
        <v>-</v>
      </c>
    </row>
    <row r="30" spans="1:15" ht="20" customHeight="1">
      <c r="B30" s="108" t="s">
        <v>54</v>
      </c>
      <c r="C30" s="108"/>
      <c r="D30" s="108"/>
      <c r="E30" s="109"/>
      <c r="F30" s="109"/>
      <c r="G30" s="109"/>
      <c r="H30" s="109"/>
    </row>
    <row r="31" spans="1:15" ht="20" customHeight="1">
      <c r="B31" s="108" t="s">
        <v>31</v>
      </c>
      <c r="C31" s="108" t="s">
        <v>52</v>
      </c>
      <c r="D31" s="108" t="s">
        <v>18</v>
      </c>
      <c r="E31" s="109" t="s">
        <v>32</v>
      </c>
      <c r="F31" s="109" t="s">
        <v>20</v>
      </c>
      <c r="G31" s="109" t="s">
        <v>33</v>
      </c>
      <c r="H31" s="109" t="s">
        <v>34</v>
      </c>
    </row>
    <row r="32" spans="1:15" ht="20" customHeight="1">
      <c r="A32" s="46" t="s">
        <v>280</v>
      </c>
      <c r="B32" s="110" t="s">
        <v>119</v>
      </c>
      <c r="C32" s="111" t="s">
        <v>43</v>
      </c>
      <c r="D32" s="110" t="s">
        <v>308</v>
      </c>
      <c r="E32" s="112">
        <v>7</v>
      </c>
      <c r="F32" s="112">
        <v>0</v>
      </c>
      <c r="G32" s="113">
        <v>1</v>
      </c>
      <c r="H32" s="113">
        <v>0</v>
      </c>
    </row>
    <row r="33" spans="1:8" ht="20" customHeight="1">
      <c r="A33" s="46" t="s">
        <v>280</v>
      </c>
      <c r="B33" s="114" t="s">
        <v>39</v>
      </c>
      <c r="C33" s="114" t="s">
        <v>36</v>
      </c>
      <c r="D33" s="114" t="s">
        <v>44</v>
      </c>
      <c r="E33" s="112">
        <v>32</v>
      </c>
      <c r="F33" s="115">
        <v>4</v>
      </c>
      <c r="G33" s="116">
        <v>1</v>
      </c>
      <c r="H33" s="116">
        <f>PRODUCT(F33,G33)</f>
        <v>4</v>
      </c>
    </row>
    <row r="34" spans="1:8" ht="20" customHeight="1">
      <c r="A34" s="46" t="s">
        <v>280</v>
      </c>
      <c r="B34" s="114" t="s">
        <v>53</v>
      </c>
      <c r="C34" s="114" t="s">
        <v>36</v>
      </c>
      <c r="D34" s="114" t="s">
        <v>44</v>
      </c>
      <c r="E34" s="112">
        <v>32</v>
      </c>
      <c r="F34" s="115">
        <v>5.5</v>
      </c>
      <c r="G34" s="116">
        <v>1</v>
      </c>
      <c r="H34" s="116">
        <f>PRODUCT(F34,G34)</f>
        <v>5.5</v>
      </c>
    </row>
    <row r="35" spans="1:8" ht="20" customHeight="1">
      <c r="A35" s="46" t="s">
        <v>280</v>
      </c>
      <c r="B35" s="114" t="s">
        <v>57</v>
      </c>
      <c r="C35" s="114" t="s">
        <v>36</v>
      </c>
      <c r="D35" s="114" t="s">
        <v>44</v>
      </c>
      <c r="E35" s="112">
        <v>32</v>
      </c>
      <c r="F35" s="115">
        <v>4</v>
      </c>
      <c r="G35" s="116">
        <v>1</v>
      </c>
      <c r="H35" s="116">
        <f>PRODUCT(F35,G35)</f>
        <v>4</v>
      </c>
    </row>
    <row r="36" spans="1:8" ht="20" customHeight="1">
      <c r="A36" s="46" t="s">
        <v>280</v>
      </c>
      <c r="B36" s="114" t="s">
        <v>37</v>
      </c>
      <c r="C36" s="114" t="s">
        <v>36</v>
      </c>
      <c r="D36" s="114" t="s">
        <v>44</v>
      </c>
      <c r="E36" s="112">
        <v>32</v>
      </c>
      <c r="F36" s="115">
        <v>4</v>
      </c>
      <c r="G36" s="116">
        <v>1</v>
      </c>
      <c r="H36" s="116">
        <f t="shared" ref="H36:H42" si="2">PRODUCT(F36,G36)</f>
        <v>4</v>
      </c>
    </row>
    <row r="37" spans="1:8" ht="20" customHeight="1">
      <c r="A37" s="46" t="s">
        <v>280</v>
      </c>
      <c r="B37" s="114" t="s">
        <v>38</v>
      </c>
      <c r="C37" s="114" t="s">
        <v>36</v>
      </c>
      <c r="D37" s="114" t="s">
        <v>44</v>
      </c>
      <c r="E37" s="112">
        <v>32</v>
      </c>
      <c r="F37" s="115">
        <v>4</v>
      </c>
      <c r="G37" s="116">
        <v>1</v>
      </c>
      <c r="H37" s="116">
        <f t="shared" si="2"/>
        <v>4</v>
      </c>
    </row>
    <row r="38" spans="1:8" ht="20" customHeight="1">
      <c r="A38" s="46" t="s">
        <v>280</v>
      </c>
      <c r="B38" s="114" t="s">
        <v>56</v>
      </c>
      <c r="C38" s="114" t="s">
        <v>36</v>
      </c>
      <c r="D38" s="114" t="s">
        <v>44</v>
      </c>
      <c r="E38" s="112">
        <v>32</v>
      </c>
      <c r="F38" s="115">
        <v>4</v>
      </c>
      <c r="G38" s="116">
        <v>1</v>
      </c>
      <c r="H38" s="116">
        <f t="shared" si="2"/>
        <v>4</v>
      </c>
    </row>
    <row r="39" spans="1:8" ht="20" customHeight="1">
      <c r="A39" s="46" t="s">
        <v>280</v>
      </c>
      <c r="B39" s="114" t="s">
        <v>42</v>
      </c>
      <c r="C39" s="114" t="s">
        <v>43</v>
      </c>
      <c r="D39" s="118" t="s">
        <v>44</v>
      </c>
      <c r="E39" s="112">
        <v>30</v>
      </c>
      <c r="F39" s="119">
        <v>1</v>
      </c>
      <c r="G39" s="116">
        <v>1</v>
      </c>
      <c r="H39" s="116">
        <f t="shared" si="2"/>
        <v>1</v>
      </c>
    </row>
    <row r="40" spans="1:8" ht="20" customHeight="1">
      <c r="A40" s="46" t="s">
        <v>280</v>
      </c>
      <c r="B40" s="114" t="s">
        <v>45</v>
      </c>
      <c r="C40" s="114" t="s">
        <v>36</v>
      </c>
      <c r="D40" s="118" t="s">
        <v>44</v>
      </c>
      <c r="E40" s="112">
        <v>32</v>
      </c>
      <c r="F40" s="119">
        <v>4</v>
      </c>
      <c r="G40" s="116">
        <v>1</v>
      </c>
      <c r="H40" s="116">
        <f t="shared" si="2"/>
        <v>4</v>
      </c>
    </row>
    <row r="41" spans="1:8" ht="20" customHeight="1">
      <c r="A41" s="46" t="s">
        <v>280</v>
      </c>
      <c r="B41" s="114" t="s">
        <v>46</v>
      </c>
      <c r="C41" s="114" t="s">
        <v>36</v>
      </c>
      <c r="D41" s="114" t="s">
        <v>44</v>
      </c>
      <c r="E41" s="112">
        <v>40</v>
      </c>
      <c r="F41" s="115">
        <v>5</v>
      </c>
      <c r="G41" s="116">
        <v>1</v>
      </c>
      <c r="H41" s="116">
        <f t="shared" si="2"/>
        <v>5</v>
      </c>
    </row>
    <row r="42" spans="1:8" ht="20" customHeight="1">
      <c r="A42" s="46" t="s">
        <v>280</v>
      </c>
      <c r="B42" s="114" t="s">
        <v>47</v>
      </c>
      <c r="C42" s="114" t="s">
        <v>36</v>
      </c>
      <c r="D42" s="114" t="s">
        <v>44</v>
      </c>
      <c r="E42" s="112">
        <v>32</v>
      </c>
      <c r="F42" s="115">
        <v>4</v>
      </c>
      <c r="G42" s="116">
        <v>1</v>
      </c>
      <c r="H42" s="116">
        <f t="shared" si="2"/>
        <v>4</v>
      </c>
    </row>
    <row r="43" spans="1:8" ht="20" customHeight="1">
      <c r="B43" s="108" t="s">
        <v>50</v>
      </c>
      <c r="C43" s="108"/>
      <c r="D43" s="108"/>
      <c r="E43" s="109"/>
      <c r="F43" s="109"/>
      <c r="G43" s="109"/>
      <c r="H43" s="154">
        <f>SUM(H32:H42)</f>
        <v>39.5</v>
      </c>
    </row>
    <row r="44" spans="1:8" ht="20" customHeight="1"/>
    <row r="45" spans="1:8" ht="20" customHeight="1"/>
    <row r="46" spans="1:8" ht="20" customHeight="1">
      <c r="B46" s="108" t="s">
        <v>61</v>
      </c>
      <c r="C46" s="108"/>
      <c r="D46" s="108"/>
      <c r="E46" s="109"/>
      <c r="F46" s="109"/>
      <c r="G46" s="109"/>
      <c r="H46" s="109"/>
    </row>
    <row r="47" spans="1:8" ht="20" customHeight="1">
      <c r="B47" s="108" t="s">
        <v>31</v>
      </c>
      <c r="C47" s="108" t="s">
        <v>52</v>
      </c>
      <c r="D47" s="108" t="s">
        <v>18</v>
      </c>
      <c r="E47" s="109" t="s">
        <v>32</v>
      </c>
      <c r="F47" s="109" t="s">
        <v>20</v>
      </c>
      <c r="G47" s="109" t="s">
        <v>33</v>
      </c>
      <c r="H47" s="109" t="s">
        <v>34</v>
      </c>
    </row>
    <row r="48" spans="1:8" ht="20" customHeight="1">
      <c r="A48" s="46" t="s">
        <v>280</v>
      </c>
      <c r="B48" s="110" t="s">
        <v>119</v>
      </c>
      <c r="C48" s="111" t="s">
        <v>43</v>
      </c>
      <c r="D48" s="110" t="s">
        <v>308</v>
      </c>
      <c r="E48" s="112">
        <v>7</v>
      </c>
      <c r="F48" s="112">
        <v>0</v>
      </c>
      <c r="G48" s="113">
        <v>1</v>
      </c>
      <c r="H48" s="113">
        <v>0</v>
      </c>
    </row>
    <row r="49" spans="1:8" ht="20" customHeight="1">
      <c r="A49" s="46" t="s">
        <v>280</v>
      </c>
      <c r="B49" s="114" t="s">
        <v>39</v>
      </c>
      <c r="C49" s="114" t="s">
        <v>36</v>
      </c>
      <c r="D49" s="114" t="s">
        <v>44</v>
      </c>
      <c r="E49" s="112">
        <v>32</v>
      </c>
      <c r="F49" s="115">
        <v>4</v>
      </c>
      <c r="G49" s="116">
        <v>1</v>
      </c>
      <c r="H49" s="116">
        <f t="shared" ref="H49:H55" si="3">PRODUCT(F49,G49)</f>
        <v>4</v>
      </c>
    </row>
    <row r="50" spans="1:8" ht="20" customHeight="1">
      <c r="A50" s="46" t="s">
        <v>280</v>
      </c>
      <c r="B50" s="114" t="s">
        <v>57</v>
      </c>
      <c r="C50" s="114" t="s">
        <v>36</v>
      </c>
      <c r="D50" s="114" t="s">
        <v>44</v>
      </c>
      <c r="E50" s="112">
        <v>32</v>
      </c>
      <c r="F50" s="115">
        <v>4</v>
      </c>
      <c r="G50" s="116">
        <v>1</v>
      </c>
      <c r="H50" s="116">
        <f>PRODUCT(F50,G50)</f>
        <v>4</v>
      </c>
    </row>
    <row r="51" spans="1:8" ht="20" customHeight="1">
      <c r="A51" s="46" t="s">
        <v>280</v>
      </c>
      <c r="B51" s="114" t="s">
        <v>56</v>
      </c>
      <c r="C51" s="114" t="s">
        <v>36</v>
      </c>
      <c r="D51" s="114" t="s">
        <v>44</v>
      </c>
      <c r="E51" s="112">
        <v>32</v>
      </c>
      <c r="F51" s="115">
        <v>4</v>
      </c>
      <c r="G51" s="116">
        <v>1</v>
      </c>
      <c r="H51" s="116">
        <f t="shared" si="3"/>
        <v>4</v>
      </c>
    </row>
    <row r="52" spans="1:8" ht="20" customHeight="1">
      <c r="A52" s="46" t="s">
        <v>280</v>
      </c>
      <c r="B52" s="114" t="s">
        <v>42</v>
      </c>
      <c r="C52" s="117" t="s">
        <v>43</v>
      </c>
      <c r="D52" s="114" t="s">
        <v>44</v>
      </c>
      <c r="E52" s="112">
        <v>30</v>
      </c>
      <c r="F52" s="115">
        <v>1</v>
      </c>
      <c r="G52" s="116">
        <v>1</v>
      </c>
      <c r="H52" s="116">
        <f t="shared" si="3"/>
        <v>1</v>
      </c>
    </row>
    <row r="53" spans="1:8" ht="20" customHeight="1">
      <c r="A53" s="46" t="s">
        <v>280</v>
      </c>
      <c r="B53" s="114" t="s">
        <v>45</v>
      </c>
      <c r="C53" s="114" t="s">
        <v>36</v>
      </c>
      <c r="D53" s="114" t="s">
        <v>44</v>
      </c>
      <c r="E53" s="112">
        <v>32</v>
      </c>
      <c r="F53" s="115">
        <v>4</v>
      </c>
      <c r="G53" s="116">
        <v>1</v>
      </c>
      <c r="H53" s="116">
        <f t="shared" si="3"/>
        <v>4</v>
      </c>
    </row>
    <row r="54" spans="1:8" ht="20" customHeight="1">
      <c r="A54" s="46" t="s">
        <v>280</v>
      </c>
      <c r="B54" s="114" t="s">
        <v>46</v>
      </c>
      <c r="C54" s="114" t="s">
        <v>36</v>
      </c>
      <c r="D54" s="114" t="s">
        <v>44</v>
      </c>
      <c r="E54" s="112">
        <v>40</v>
      </c>
      <c r="F54" s="115">
        <v>5</v>
      </c>
      <c r="G54" s="74">
        <v>1</v>
      </c>
      <c r="H54" s="116">
        <f t="shared" si="3"/>
        <v>5</v>
      </c>
    </row>
    <row r="55" spans="1:8" ht="20" customHeight="1">
      <c r="A55" s="46" t="s">
        <v>280</v>
      </c>
      <c r="B55" s="114" t="s">
        <v>47</v>
      </c>
      <c r="C55" s="114" t="s">
        <v>36</v>
      </c>
      <c r="D55" s="118" t="s">
        <v>44</v>
      </c>
      <c r="E55" s="112">
        <v>32</v>
      </c>
      <c r="F55" s="119">
        <v>4</v>
      </c>
      <c r="G55" s="74">
        <v>1</v>
      </c>
      <c r="H55" s="116">
        <f t="shared" si="3"/>
        <v>4</v>
      </c>
    </row>
    <row r="56" spans="1:8" ht="20" customHeight="1">
      <c r="A56" s="46" t="s">
        <v>280</v>
      </c>
      <c r="B56" s="114" t="s">
        <v>38</v>
      </c>
      <c r="C56" s="114" t="s">
        <v>36</v>
      </c>
      <c r="D56" s="114" t="s">
        <v>44</v>
      </c>
      <c r="E56" s="112">
        <v>32</v>
      </c>
      <c r="F56" s="115">
        <v>4</v>
      </c>
      <c r="G56" s="116">
        <v>1</v>
      </c>
      <c r="H56" s="116">
        <f>PRODUCT(F56,G56)</f>
        <v>4</v>
      </c>
    </row>
    <row r="57" spans="1:8" ht="20" customHeight="1">
      <c r="B57" s="108" t="s">
        <v>50</v>
      </c>
      <c r="C57" s="108"/>
      <c r="D57" s="108"/>
      <c r="E57" s="109"/>
      <c r="F57" s="109"/>
      <c r="G57" s="109"/>
      <c r="H57" s="109">
        <f>SUM(H48:H56)</f>
        <v>30</v>
      </c>
    </row>
    <row r="58" spans="1:8" ht="20" customHeight="1"/>
    <row r="59" spans="1:8" ht="20" customHeight="1"/>
    <row r="60" spans="1:8" ht="20" customHeight="1">
      <c r="B60" s="108" t="s">
        <v>62</v>
      </c>
      <c r="C60" s="108"/>
      <c r="D60" s="108"/>
      <c r="E60" s="109"/>
      <c r="F60" s="109"/>
      <c r="G60" s="109"/>
      <c r="H60" s="109"/>
    </row>
    <row r="61" spans="1:8" ht="20" customHeight="1">
      <c r="B61" s="108" t="s">
        <v>31</v>
      </c>
      <c r="C61" s="108" t="s">
        <v>52</v>
      </c>
      <c r="D61" s="108" t="s">
        <v>18</v>
      </c>
      <c r="E61" s="109" t="s">
        <v>32</v>
      </c>
      <c r="F61" s="109" t="s">
        <v>20</v>
      </c>
      <c r="G61" s="109" t="s">
        <v>33</v>
      </c>
      <c r="H61" s="109" t="s">
        <v>34</v>
      </c>
    </row>
    <row r="62" spans="1:8" ht="20" customHeight="1">
      <c r="A62" s="46" t="s">
        <v>280</v>
      </c>
      <c r="B62" s="110" t="s">
        <v>119</v>
      </c>
      <c r="C62" s="111" t="s">
        <v>43</v>
      </c>
      <c r="D62" s="110" t="s">
        <v>308</v>
      </c>
      <c r="E62" s="112">
        <v>7</v>
      </c>
      <c r="F62" s="112">
        <v>0</v>
      </c>
      <c r="G62" s="113">
        <v>1</v>
      </c>
      <c r="H62" s="113">
        <v>0</v>
      </c>
    </row>
    <row r="63" spans="1:8" ht="20" customHeight="1">
      <c r="A63" s="46" t="s">
        <v>280</v>
      </c>
      <c r="B63" s="114" t="s">
        <v>57</v>
      </c>
      <c r="C63" s="114" t="s">
        <v>36</v>
      </c>
      <c r="D63" s="114" t="s">
        <v>44</v>
      </c>
      <c r="E63" s="112">
        <v>32</v>
      </c>
      <c r="F63" s="115">
        <v>4</v>
      </c>
      <c r="G63" s="116">
        <v>1</v>
      </c>
      <c r="H63" s="116">
        <f>PRODUCT(F63,G63)</f>
        <v>4</v>
      </c>
    </row>
    <row r="64" spans="1:8" ht="20" customHeight="1">
      <c r="A64" s="46" t="s">
        <v>280</v>
      </c>
      <c r="B64" s="114" t="s">
        <v>56</v>
      </c>
      <c r="C64" s="114" t="s">
        <v>36</v>
      </c>
      <c r="D64" s="114" t="s">
        <v>44</v>
      </c>
      <c r="E64" s="112">
        <v>32</v>
      </c>
      <c r="F64" s="115">
        <v>4</v>
      </c>
      <c r="G64" s="116">
        <v>1</v>
      </c>
      <c r="H64" s="116">
        <f t="shared" ref="H64:H68" si="4">PRODUCT(F64,G64)</f>
        <v>4</v>
      </c>
    </row>
    <row r="65" spans="1:42" ht="20" customHeight="1">
      <c r="A65" s="46" t="s">
        <v>280</v>
      </c>
      <c r="B65" s="114" t="s">
        <v>42</v>
      </c>
      <c r="C65" s="117" t="s">
        <v>43</v>
      </c>
      <c r="D65" s="114" t="s">
        <v>44</v>
      </c>
      <c r="E65" s="112">
        <v>30</v>
      </c>
      <c r="F65" s="115">
        <v>1</v>
      </c>
      <c r="G65" s="74">
        <v>1</v>
      </c>
      <c r="H65" s="116">
        <f t="shared" si="4"/>
        <v>1</v>
      </c>
    </row>
    <row r="66" spans="1:42" ht="20" customHeight="1">
      <c r="A66" s="46" t="s">
        <v>280</v>
      </c>
      <c r="B66" s="114" t="s">
        <v>45</v>
      </c>
      <c r="C66" s="114" t="s">
        <v>36</v>
      </c>
      <c r="D66" s="114" t="s">
        <v>44</v>
      </c>
      <c r="E66" s="112">
        <v>32</v>
      </c>
      <c r="F66" s="115">
        <v>4</v>
      </c>
      <c r="G66" s="74">
        <v>1</v>
      </c>
      <c r="H66" s="116">
        <f t="shared" si="4"/>
        <v>4</v>
      </c>
    </row>
    <row r="67" spans="1:42" ht="20" customHeight="1">
      <c r="A67" s="46" t="s">
        <v>280</v>
      </c>
      <c r="B67" s="114" t="s">
        <v>46</v>
      </c>
      <c r="C67" s="114" t="s">
        <v>36</v>
      </c>
      <c r="D67" s="114" t="s">
        <v>44</v>
      </c>
      <c r="E67" s="112">
        <v>40</v>
      </c>
      <c r="F67" s="115">
        <v>5</v>
      </c>
      <c r="G67" s="74">
        <v>1</v>
      </c>
      <c r="H67" s="116">
        <f t="shared" si="4"/>
        <v>5</v>
      </c>
    </row>
    <row r="68" spans="1:42" ht="20" customHeight="1">
      <c r="A68" s="46" t="s">
        <v>280</v>
      </c>
      <c r="B68" s="114" t="s">
        <v>47</v>
      </c>
      <c r="C68" s="114" t="s">
        <v>36</v>
      </c>
      <c r="D68" s="114" t="s">
        <v>44</v>
      </c>
      <c r="E68" s="112">
        <v>32</v>
      </c>
      <c r="F68" s="115">
        <v>4</v>
      </c>
      <c r="G68" s="74">
        <v>1</v>
      </c>
      <c r="H68" s="116">
        <f t="shared" si="4"/>
        <v>4</v>
      </c>
    </row>
    <row r="69" spans="1:42" ht="20" customHeight="1">
      <c r="B69" s="108" t="s">
        <v>50</v>
      </c>
      <c r="C69" s="108"/>
      <c r="D69" s="108"/>
      <c r="E69" s="109"/>
      <c r="F69" s="109"/>
      <c r="G69" s="109"/>
      <c r="H69" s="109">
        <f>SUM(H62:H68)</f>
        <v>22</v>
      </c>
      <c r="I69" s="123"/>
      <c r="J69" s="123"/>
      <c r="K69" s="123"/>
      <c r="L69" s="123"/>
      <c r="M69" s="77"/>
      <c r="N69" s="123"/>
      <c r="O69" s="123"/>
      <c r="P69" s="123"/>
      <c r="Q69" s="123"/>
      <c r="R69" s="123"/>
      <c r="S69" s="123"/>
      <c r="T69" s="77"/>
      <c r="U69" s="77"/>
      <c r="V69" s="123"/>
      <c r="W69" s="123"/>
      <c r="X69" s="123"/>
      <c r="Y69" s="123"/>
      <c r="Z69" s="123"/>
      <c r="AA69" s="77"/>
      <c r="AB69" s="77"/>
      <c r="AC69" s="123"/>
      <c r="AD69" s="123"/>
      <c r="AE69" s="123"/>
      <c r="AF69" s="123"/>
      <c r="AG69" s="123"/>
      <c r="AH69" s="77"/>
      <c r="AI69" s="77"/>
      <c r="AJ69" s="123"/>
      <c r="AK69" s="123"/>
      <c r="AL69" s="123"/>
      <c r="AM69" s="123"/>
      <c r="AN69" s="123"/>
      <c r="AO69" s="77"/>
      <c r="AP69" s="77"/>
    </row>
    <row r="70" spans="1:42" ht="20" customHeight="1"/>
    <row r="71" spans="1:42" ht="20" customHeight="1">
      <c r="I71" s="124"/>
      <c r="J71" s="124"/>
      <c r="K71" s="125"/>
    </row>
    <row r="72" spans="1:42" ht="20" customHeight="1">
      <c r="B72" s="126" t="s">
        <v>65</v>
      </c>
      <c r="C72" s="126"/>
      <c r="D72" s="126"/>
      <c r="E72" s="127"/>
      <c r="F72" s="127"/>
      <c r="G72" s="127"/>
      <c r="H72" s="127"/>
      <c r="I72" s="123"/>
      <c r="J72" s="123"/>
      <c r="K72" s="123"/>
    </row>
    <row r="73" spans="1:42" ht="20" customHeight="1">
      <c r="B73" s="126" t="s">
        <v>31</v>
      </c>
      <c r="C73" s="126" t="s">
        <v>52</v>
      </c>
      <c r="D73" s="126" t="s">
        <v>18</v>
      </c>
      <c r="E73" s="127" t="s">
        <v>32</v>
      </c>
      <c r="F73" s="127" t="s">
        <v>20</v>
      </c>
      <c r="G73" s="127" t="s">
        <v>33</v>
      </c>
      <c r="H73" s="127" t="s">
        <v>34</v>
      </c>
    </row>
    <row r="74" spans="1:42" ht="20" customHeight="1">
      <c r="B74" s="114" t="s">
        <v>49</v>
      </c>
      <c r="C74" s="114" t="s">
        <v>36</v>
      </c>
      <c r="D74" s="114" t="s">
        <v>44</v>
      </c>
      <c r="E74" s="112">
        <v>24</v>
      </c>
      <c r="F74" s="115">
        <v>3</v>
      </c>
      <c r="G74" s="116">
        <v>1</v>
      </c>
      <c r="H74" s="116">
        <f>PRODUCT(F74,G74)</f>
        <v>3</v>
      </c>
    </row>
    <row r="75" spans="1:42" ht="20" customHeight="1">
      <c r="B75" s="128" t="s">
        <v>40</v>
      </c>
      <c r="C75" s="128" t="s">
        <v>36</v>
      </c>
      <c r="D75" s="128" t="s">
        <v>44</v>
      </c>
      <c r="E75" s="112">
        <v>32</v>
      </c>
      <c r="F75" s="119">
        <v>4</v>
      </c>
      <c r="G75" s="129">
        <v>1</v>
      </c>
      <c r="H75" s="129">
        <f t="shared" ref="H75:H79" si="5">PRODUCT(F75,G75)</f>
        <v>4</v>
      </c>
    </row>
    <row r="76" spans="1:42" ht="20" customHeight="1">
      <c r="B76" s="128" t="s">
        <v>41</v>
      </c>
      <c r="C76" s="128" t="s">
        <v>36</v>
      </c>
      <c r="D76" s="128" t="s">
        <v>44</v>
      </c>
      <c r="E76" s="112">
        <v>32</v>
      </c>
      <c r="F76" s="115">
        <v>4</v>
      </c>
      <c r="G76" s="129">
        <v>1</v>
      </c>
      <c r="H76" s="129">
        <f t="shared" si="5"/>
        <v>4</v>
      </c>
    </row>
    <row r="77" spans="1:42" ht="20" customHeight="1">
      <c r="B77" s="128" t="s">
        <v>329</v>
      </c>
      <c r="C77" s="128" t="s">
        <v>36</v>
      </c>
      <c r="D77" s="128" t="s">
        <v>44</v>
      </c>
      <c r="E77" s="112">
        <v>32</v>
      </c>
      <c r="F77" s="115">
        <v>4</v>
      </c>
      <c r="G77" s="129">
        <v>1</v>
      </c>
      <c r="H77" s="129">
        <f t="shared" si="5"/>
        <v>4</v>
      </c>
    </row>
    <row r="78" spans="1:42" ht="20" customHeight="1">
      <c r="B78" s="128" t="s">
        <v>35</v>
      </c>
      <c r="C78" s="128" t="s">
        <v>36</v>
      </c>
      <c r="D78" s="130" t="s">
        <v>44</v>
      </c>
      <c r="E78" s="112">
        <v>40</v>
      </c>
      <c r="F78" s="119">
        <v>5</v>
      </c>
      <c r="G78" s="129">
        <v>1</v>
      </c>
      <c r="H78" s="129">
        <f t="shared" si="5"/>
        <v>5</v>
      </c>
    </row>
    <row r="79" spans="1:42" ht="20" customHeight="1">
      <c r="B79" s="128" t="s">
        <v>66</v>
      </c>
      <c r="C79" s="128" t="s">
        <v>36</v>
      </c>
      <c r="D79" s="128" t="s">
        <v>44</v>
      </c>
      <c r="E79" s="112">
        <v>32</v>
      </c>
      <c r="F79" s="115">
        <v>4</v>
      </c>
      <c r="G79" s="129">
        <v>1</v>
      </c>
      <c r="H79" s="129">
        <f t="shared" si="5"/>
        <v>4</v>
      </c>
      <c r="J79" s="123"/>
      <c r="K79" s="123"/>
    </row>
    <row r="80" spans="1:42" ht="20" customHeight="1">
      <c r="B80" s="128" t="s">
        <v>67</v>
      </c>
      <c r="C80" s="131" t="s">
        <v>43</v>
      </c>
      <c r="D80" s="128" t="s">
        <v>44</v>
      </c>
      <c r="E80" s="112">
        <v>20</v>
      </c>
      <c r="F80" s="115">
        <v>1</v>
      </c>
      <c r="G80" s="129">
        <v>1</v>
      </c>
      <c r="H80" s="129">
        <f t="shared" ref="H80:H88" si="6">PRODUCT(F80,G80)</f>
        <v>1</v>
      </c>
      <c r="J80" s="123"/>
      <c r="K80" s="123"/>
    </row>
    <row r="81" spans="2:42" ht="20" customHeight="1">
      <c r="B81" s="128" t="s">
        <v>73</v>
      </c>
      <c r="C81" s="128" t="s">
        <v>36</v>
      </c>
      <c r="D81" s="128" t="s">
        <v>44</v>
      </c>
      <c r="E81" s="112">
        <v>32</v>
      </c>
      <c r="F81" s="115">
        <v>4</v>
      </c>
      <c r="G81" s="129">
        <v>1</v>
      </c>
      <c r="H81" s="129">
        <f t="shared" si="6"/>
        <v>4</v>
      </c>
    </row>
    <row r="82" spans="2:42" ht="20" customHeight="1">
      <c r="B82" s="128" t="s">
        <v>74</v>
      </c>
      <c r="C82" s="128" t="s">
        <v>36</v>
      </c>
      <c r="D82" s="128" t="s">
        <v>44</v>
      </c>
      <c r="E82" s="112">
        <v>40</v>
      </c>
      <c r="F82" s="115">
        <v>5</v>
      </c>
      <c r="G82" s="129">
        <v>1</v>
      </c>
      <c r="H82" s="129">
        <f t="shared" si="6"/>
        <v>5</v>
      </c>
    </row>
    <row r="83" spans="2:42" ht="20" customHeight="1">
      <c r="B83" s="128" t="s">
        <v>76</v>
      </c>
      <c r="C83" s="128" t="s">
        <v>36</v>
      </c>
      <c r="D83" s="128" t="s">
        <v>44</v>
      </c>
      <c r="E83" s="112">
        <v>32</v>
      </c>
      <c r="F83" s="115">
        <v>4</v>
      </c>
      <c r="G83" s="129">
        <v>1</v>
      </c>
      <c r="H83" s="129">
        <f t="shared" si="6"/>
        <v>4</v>
      </c>
    </row>
    <row r="84" spans="2:42" ht="20" customHeight="1">
      <c r="B84" s="128" t="s">
        <v>77</v>
      </c>
      <c r="C84" s="128" t="s">
        <v>36</v>
      </c>
      <c r="D84" s="128" t="s">
        <v>44</v>
      </c>
      <c r="E84" s="112">
        <v>32</v>
      </c>
      <c r="F84" s="115">
        <v>4</v>
      </c>
      <c r="G84" s="129">
        <v>1</v>
      </c>
      <c r="H84" s="129">
        <f t="shared" si="6"/>
        <v>4</v>
      </c>
    </row>
    <row r="85" spans="2:42" ht="20" customHeight="1">
      <c r="B85" s="128" t="s">
        <v>78</v>
      </c>
      <c r="C85" s="128" t="s">
        <v>36</v>
      </c>
      <c r="D85" s="128" t="s">
        <v>44</v>
      </c>
      <c r="E85" s="112">
        <v>24</v>
      </c>
      <c r="F85" s="115">
        <v>3</v>
      </c>
      <c r="G85" s="129">
        <v>1</v>
      </c>
      <c r="H85" s="129">
        <f t="shared" si="6"/>
        <v>3</v>
      </c>
    </row>
    <row r="86" spans="2:42" ht="20" customHeight="1">
      <c r="B86" s="128" t="s">
        <v>79</v>
      </c>
      <c r="C86" s="128" t="s">
        <v>36</v>
      </c>
      <c r="D86" s="128" t="s">
        <v>44</v>
      </c>
      <c r="E86" s="112">
        <v>32</v>
      </c>
      <c r="F86" s="115">
        <v>4</v>
      </c>
      <c r="G86" s="129">
        <v>1</v>
      </c>
      <c r="H86" s="129">
        <f t="shared" si="6"/>
        <v>4</v>
      </c>
      <c r="J86" s="123"/>
      <c r="K86" s="123"/>
      <c r="L86" s="123"/>
      <c r="M86" s="77"/>
      <c r="N86" s="123"/>
      <c r="O86" s="123"/>
      <c r="P86" s="123"/>
      <c r="Q86" s="123"/>
      <c r="R86" s="123"/>
      <c r="S86" s="123"/>
      <c r="T86" s="77"/>
      <c r="U86" s="77"/>
      <c r="V86" s="123"/>
      <c r="W86" s="123"/>
      <c r="X86" s="123"/>
      <c r="Y86" s="123"/>
      <c r="Z86" s="123"/>
      <c r="AA86" s="77"/>
      <c r="AB86" s="77"/>
      <c r="AC86" s="123"/>
      <c r="AD86" s="123"/>
      <c r="AE86" s="123"/>
      <c r="AF86" s="123"/>
      <c r="AG86" s="123"/>
      <c r="AH86" s="77"/>
      <c r="AI86" s="77"/>
      <c r="AJ86" s="123"/>
      <c r="AK86" s="123"/>
      <c r="AL86" s="123"/>
      <c r="AM86" s="123"/>
      <c r="AN86" s="123"/>
      <c r="AO86" s="77"/>
      <c r="AP86" s="77"/>
    </row>
    <row r="87" spans="2:42" ht="20" customHeight="1">
      <c r="B87" s="128" t="s">
        <v>80</v>
      </c>
      <c r="C87" s="128" t="s">
        <v>36</v>
      </c>
      <c r="D87" s="128" t="s">
        <v>44</v>
      </c>
      <c r="E87" s="112">
        <v>16</v>
      </c>
      <c r="F87" s="115">
        <v>2</v>
      </c>
      <c r="G87" s="129">
        <v>1</v>
      </c>
      <c r="H87" s="129">
        <f t="shared" si="6"/>
        <v>2</v>
      </c>
    </row>
    <row r="88" spans="2:42" ht="20" customHeight="1">
      <c r="B88" s="128" t="s">
        <v>81</v>
      </c>
      <c r="C88" s="128" t="s">
        <v>36</v>
      </c>
      <c r="D88" s="128" t="s">
        <v>44</v>
      </c>
      <c r="E88" s="112">
        <v>32</v>
      </c>
      <c r="F88" s="115">
        <v>4</v>
      </c>
      <c r="G88" s="129">
        <v>1</v>
      </c>
      <c r="H88" s="129">
        <f t="shared" si="6"/>
        <v>4</v>
      </c>
    </row>
    <row r="89" spans="2:42" ht="20" customHeight="1">
      <c r="B89" s="128" t="s">
        <v>124</v>
      </c>
      <c r="C89" s="128" t="s">
        <v>43</v>
      </c>
      <c r="D89" s="128" t="s">
        <v>44</v>
      </c>
      <c r="E89" s="112">
        <v>10</v>
      </c>
      <c r="F89" s="115">
        <v>1</v>
      </c>
      <c r="G89" s="129">
        <v>1</v>
      </c>
      <c r="H89" s="129">
        <v>1</v>
      </c>
    </row>
    <row r="90" spans="2:42" ht="20" customHeight="1">
      <c r="B90" s="128" t="s">
        <v>138</v>
      </c>
      <c r="C90" s="128" t="s">
        <v>43</v>
      </c>
      <c r="D90" s="128" t="s">
        <v>44</v>
      </c>
      <c r="E90" s="112">
        <v>15</v>
      </c>
      <c r="F90" s="115">
        <v>1</v>
      </c>
      <c r="G90" s="129">
        <v>1</v>
      </c>
      <c r="H90" s="129">
        <v>1</v>
      </c>
    </row>
    <row r="91" spans="2:42" ht="20" customHeight="1">
      <c r="B91" s="128" t="s">
        <v>277</v>
      </c>
      <c r="C91" s="128" t="s">
        <v>43</v>
      </c>
      <c r="D91" s="128" t="s">
        <v>44</v>
      </c>
      <c r="E91" s="112">
        <v>8</v>
      </c>
      <c r="F91" s="115">
        <v>1</v>
      </c>
      <c r="G91" s="129">
        <v>1</v>
      </c>
      <c r="H91" s="129">
        <v>1</v>
      </c>
    </row>
    <row r="92" spans="2:42" ht="20" customHeight="1">
      <c r="B92" s="128" t="s">
        <v>155</v>
      </c>
      <c r="C92" s="128" t="s">
        <v>43</v>
      </c>
      <c r="D92" s="128" t="s">
        <v>44</v>
      </c>
      <c r="E92" s="112">
        <v>5</v>
      </c>
      <c r="F92" s="115">
        <v>1</v>
      </c>
      <c r="G92" s="129">
        <v>1</v>
      </c>
      <c r="H92" s="129">
        <v>1</v>
      </c>
    </row>
    <row r="93" spans="2:42" ht="20" customHeight="1">
      <c r="B93" s="128" t="s">
        <v>276</v>
      </c>
      <c r="C93" s="128" t="s">
        <v>43</v>
      </c>
      <c r="D93" s="128" t="s">
        <v>44</v>
      </c>
      <c r="E93" s="112">
        <v>2</v>
      </c>
      <c r="F93" s="115">
        <v>0.5</v>
      </c>
      <c r="G93" s="129">
        <v>1</v>
      </c>
      <c r="H93" s="129">
        <v>0.5</v>
      </c>
    </row>
    <row r="94" spans="2:42" ht="20" customHeight="1">
      <c r="B94" s="126" t="s">
        <v>50</v>
      </c>
      <c r="C94" s="126"/>
      <c r="D94" s="126"/>
      <c r="E94" s="127"/>
      <c r="F94" s="127"/>
      <c r="G94" s="127"/>
      <c r="H94" s="156">
        <f>SUM(H74:H93)</f>
        <v>59.5</v>
      </c>
    </row>
    <row r="95" spans="2:42" ht="20" customHeight="1">
      <c r="B95" s="132"/>
      <c r="C95" s="132"/>
      <c r="D95" s="132"/>
      <c r="E95" s="133"/>
      <c r="F95" s="133"/>
      <c r="G95" s="133"/>
      <c r="H95" s="133"/>
    </row>
    <row r="96" spans="2:42" ht="20" customHeight="1"/>
    <row r="97" spans="2:8" ht="20" customHeight="1">
      <c r="B97" s="126" t="s">
        <v>82</v>
      </c>
      <c r="C97" s="126"/>
      <c r="D97" s="126"/>
      <c r="E97" s="127"/>
      <c r="F97" s="127"/>
      <c r="G97" s="127"/>
      <c r="H97" s="127"/>
    </row>
    <row r="98" spans="2:8" ht="20" customHeight="1">
      <c r="B98" s="126" t="s">
        <v>31</v>
      </c>
      <c r="C98" s="126" t="s">
        <v>16</v>
      </c>
      <c r="D98" s="126" t="s">
        <v>18</v>
      </c>
      <c r="E98" s="127" t="s">
        <v>32</v>
      </c>
      <c r="F98" s="127" t="s">
        <v>20</v>
      </c>
      <c r="G98" s="127" t="s">
        <v>33</v>
      </c>
      <c r="H98" s="127" t="s">
        <v>34</v>
      </c>
    </row>
    <row r="99" spans="2:8" ht="20" customHeight="1">
      <c r="B99" s="114" t="s">
        <v>83</v>
      </c>
      <c r="C99" s="117" t="s">
        <v>43</v>
      </c>
      <c r="D99" s="114" t="s">
        <v>44</v>
      </c>
      <c r="E99" s="112">
        <v>6</v>
      </c>
      <c r="F99" s="119">
        <v>1</v>
      </c>
      <c r="G99" s="116">
        <v>1</v>
      </c>
      <c r="H99" s="116">
        <f t="shared" ref="H99:H104" si="7">PRODUCT(F99,G99)</f>
        <v>1</v>
      </c>
    </row>
    <row r="100" spans="2:8" ht="20" customHeight="1">
      <c r="B100" s="120" t="s">
        <v>49</v>
      </c>
      <c r="C100" s="120" t="s">
        <v>36</v>
      </c>
      <c r="D100" s="114" t="s">
        <v>44</v>
      </c>
      <c r="E100" s="112">
        <v>24</v>
      </c>
      <c r="F100" s="119">
        <v>3</v>
      </c>
      <c r="G100" s="121">
        <v>1</v>
      </c>
      <c r="H100" s="121">
        <f t="shared" si="7"/>
        <v>3</v>
      </c>
    </row>
    <row r="101" spans="2:8" ht="20" customHeight="1">
      <c r="B101" s="128" t="s">
        <v>40</v>
      </c>
      <c r="C101" s="128" t="s">
        <v>36</v>
      </c>
      <c r="D101" s="128" t="s">
        <v>44</v>
      </c>
      <c r="E101" s="112">
        <v>32</v>
      </c>
      <c r="F101" s="115">
        <v>4</v>
      </c>
      <c r="G101" s="129">
        <v>1</v>
      </c>
      <c r="H101" s="129">
        <f t="shared" si="7"/>
        <v>4</v>
      </c>
    </row>
    <row r="102" spans="2:8" ht="20" customHeight="1">
      <c r="B102" s="128" t="s">
        <v>41</v>
      </c>
      <c r="C102" s="128" t="s">
        <v>36</v>
      </c>
      <c r="D102" s="130" t="s">
        <v>44</v>
      </c>
      <c r="E102" s="112">
        <v>32</v>
      </c>
      <c r="F102" s="119">
        <v>4</v>
      </c>
      <c r="G102" s="129">
        <v>1</v>
      </c>
      <c r="H102" s="129">
        <f t="shared" si="7"/>
        <v>4</v>
      </c>
    </row>
    <row r="103" spans="2:8" ht="20" customHeight="1">
      <c r="B103" s="128" t="s">
        <v>329</v>
      </c>
      <c r="C103" s="128" t="s">
        <v>36</v>
      </c>
      <c r="D103" s="128" t="s">
        <v>44</v>
      </c>
      <c r="E103" s="112">
        <v>32</v>
      </c>
      <c r="F103" s="115">
        <v>4</v>
      </c>
      <c r="G103" s="129">
        <v>1</v>
      </c>
      <c r="H103" s="129">
        <f t="shared" si="7"/>
        <v>4</v>
      </c>
    </row>
    <row r="104" spans="2:8" ht="20" customHeight="1">
      <c r="B104" s="128" t="s">
        <v>35</v>
      </c>
      <c r="C104" s="128" t="s">
        <v>36</v>
      </c>
      <c r="D104" s="128" t="s">
        <v>44</v>
      </c>
      <c r="E104" s="112">
        <v>40</v>
      </c>
      <c r="F104" s="115">
        <v>5</v>
      </c>
      <c r="G104" s="129">
        <v>1</v>
      </c>
      <c r="H104" s="129">
        <f t="shared" si="7"/>
        <v>5</v>
      </c>
    </row>
    <row r="105" spans="2:8" ht="20" customHeight="1">
      <c r="B105" s="128" t="s">
        <v>66</v>
      </c>
      <c r="C105" s="128" t="s">
        <v>36</v>
      </c>
      <c r="D105" s="128" t="s">
        <v>44</v>
      </c>
      <c r="E105" s="112">
        <v>32</v>
      </c>
      <c r="F105" s="115">
        <v>4</v>
      </c>
      <c r="G105" s="129">
        <v>1</v>
      </c>
      <c r="H105" s="129">
        <f t="shared" ref="H105:H113" si="8">PRODUCT(F105,G105)</f>
        <v>4</v>
      </c>
    </row>
    <row r="106" spans="2:8" ht="20" customHeight="1">
      <c r="B106" s="128" t="s">
        <v>67</v>
      </c>
      <c r="C106" s="134" t="s">
        <v>43</v>
      </c>
      <c r="D106" s="128" t="s">
        <v>44</v>
      </c>
      <c r="E106" s="112">
        <v>20</v>
      </c>
      <c r="F106" s="115">
        <v>1</v>
      </c>
      <c r="G106" s="129">
        <v>1</v>
      </c>
      <c r="H106" s="129">
        <f t="shared" si="8"/>
        <v>1</v>
      </c>
    </row>
    <row r="107" spans="2:8" ht="20" customHeight="1">
      <c r="B107" s="128" t="s">
        <v>85</v>
      </c>
      <c r="C107" s="128" t="s">
        <v>36</v>
      </c>
      <c r="D107" s="128" t="s">
        <v>44</v>
      </c>
      <c r="E107" s="112">
        <v>32</v>
      </c>
      <c r="F107" s="115">
        <v>4</v>
      </c>
      <c r="G107" s="129">
        <v>1</v>
      </c>
      <c r="H107" s="129">
        <f t="shared" si="8"/>
        <v>4</v>
      </c>
    </row>
    <row r="108" spans="2:8" ht="20" customHeight="1">
      <c r="B108" s="128" t="s">
        <v>74</v>
      </c>
      <c r="C108" s="128" t="s">
        <v>36</v>
      </c>
      <c r="D108" s="128" t="s">
        <v>44</v>
      </c>
      <c r="E108" s="112">
        <v>40</v>
      </c>
      <c r="F108" s="115">
        <v>5</v>
      </c>
      <c r="G108" s="129">
        <v>1</v>
      </c>
      <c r="H108" s="129">
        <f t="shared" si="8"/>
        <v>5</v>
      </c>
    </row>
    <row r="109" spans="2:8" ht="20" customHeight="1">
      <c r="B109" s="128" t="s">
        <v>76</v>
      </c>
      <c r="C109" s="128" t="s">
        <v>36</v>
      </c>
      <c r="D109" s="128" t="s">
        <v>44</v>
      </c>
      <c r="E109" s="112">
        <v>32</v>
      </c>
      <c r="F109" s="115">
        <v>4</v>
      </c>
      <c r="G109" s="129">
        <v>1</v>
      </c>
      <c r="H109" s="129">
        <f t="shared" si="8"/>
        <v>4</v>
      </c>
    </row>
    <row r="110" spans="2:8" ht="20" customHeight="1">
      <c r="B110" s="128" t="s">
        <v>78</v>
      </c>
      <c r="C110" s="128" t="s">
        <v>36</v>
      </c>
      <c r="D110" s="128" t="s">
        <v>44</v>
      </c>
      <c r="E110" s="112">
        <v>24</v>
      </c>
      <c r="F110" s="115">
        <v>3</v>
      </c>
      <c r="G110" s="129">
        <v>1</v>
      </c>
      <c r="H110" s="129">
        <f t="shared" si="8"/>
        <v>3</v>
      </c>
    </row>
    <row r="111" spans="2:8" ht="20" customHeight="1">
      <c r="B111" s="128" t="s">
        <v>79</v>
      </c>
      <c r="C111" s="128" t="s">
        <v>36</v>
      </c>
      <c r="D111" s="128" t="s">
        <v>44</v>
      </c>
      <c r="E111" s="112">
        <v>32</v>
      </c>
      <c r="F111" s="115">
        <v>4</v>
      </c>
      <c r="G111" s="129">
        <v>1</v>
      </c>
      <c r="H111" s="129">
        <f t="shared" si="8"/>
        <v>4</v>
      </c>
    </row>
    <row r="112" spans="2:8" ht="20" customHeight="1">
      <c r="B112" s="128" t="s">
        <v>80</v>
      </c>
      <c r="C112" s="128" t="s">
        <v>36</v>
      </c>
      <c r="D112" s="128" t="s">
        <v>44</v>
      </c>
      <c r="E112" s="112">
        <v>16</v>
      </c>
      <c r="F112" s="115">
        <v>2</v>
      </c>
      <c r="G112" s="129">
        <v>1</v>
      </c>
      <c r="H112" s="129">
        <f t="shared" si="8"/>
        <v>2</v>
      </c>
    </row>
    <row r="113" spans="2:8" ht="20" customHeight="1">
      <c r="B113" s="128" t="s">
        <v>81</v>
      </c>
      <c r="C113" s="128" t="s">
        <v>36</v>
      </c>
      <c r="D113" s="128" t="s">
        <v>44</v>
      </c>
      <c r="E113" s="112">
        <v>32</v>
      </c>
      <c r="F113" s="115">
        <v>4</v>
      </c>
      <c r="G113" s="129">
        <v>1</v>
      </c>
      <c r="H113" s="129">
        <f t="shared" si="8"/>
        <v>4</v>
      </c>
    </row>
    <row r="114" spans="2:8" ht="20" customHeight="1">
      <c r="B114" s="128" t="s">
        <v>91</v>
      </c>
      <c r="C114" s="128" t="s">
        <v>43</v>
      </c>
      <c r="D114" s="128" t="s">
        <v>44</v>
      </c>
      <c r="E114" s="112">
        <v>15</v>
      </c>
      <c r="F114" s="115">
        <v>1</v>
      </c>
      <c r="G114" s="129">
        <v>1</v>
      </c>
      <c r="H114" s="129">
        <v>1</v>
      </c>
    </row>
    <row r="115" spans="2:8" ht="20" customHeight="1">
      <c r="B115" s="128" t="s">
        <v>124</v>
      </c>
      <c r="C115" s="128" t="s">
        <v>43</v>
      </c>
      <c r="D115" s="128" t="s">
        <v>44</v>
      </c>
      <c r="E115" s="112">
        <v>10</v>
      </c>
      <c r="F115" s="115">
        <v>1</v>
      </c>
      <c r="G115" s="129">
        <v>1</v>
      </c>
      <c r="H115" s="129">
        <v>1</v>
      </c>
    </row>
    <row r="116" spans="2:8" ht="20" customHeight="1">
      <c r="B116" s="128" t="s">
        <v>138</v>
      </c>
      <c r="C116" s="128" t="s">
        <v>43</v>
      </c>
      <c r="D116" s="128" t="s">
        <v>44</v>
      </c>
      <c r="E116" s="112">
        <v>15</v>
      </c>
      <c r="F116" s="115">
        <v>1</v>
      </c>
      <c r="G116" s="129">
        <v>1</v>
      </c>
      <c r="H116" s="129">
        <v>1</v>
      </c>
    </row>
    <row r="117" spans="2:8" ht="20" customHeight="1">
      <c r="B117" s="128" t="s">
        <v>277</v>
      </c>
      <c r="C117" s="128" t="s">
        <v>43</v>
      </c>
      <c r="D117" s="128" t="s">
        <v>44</v>
      </c>
      <c r="E117" s="112">
        <v>8</v>
      </c>
      <c r="F117" s="115">
        <v>1</v>
      </c>
      <c r="G117" s="129">
        <v>1</v>
      </c>
      <c r="H117" s="129">
        <v>1</v>
      </c>
    </row>
    <row r="118" spans="2:8" ht="20" customHeight="1">
      <c r="B118" s="128" t="s">
        <v>155</v>
      </c>
      <c r="C118" s="128" t="s">
        <v>43</v>
      </c>
      <c r="D118" s="128" t="s">
        <v>44</v>
      </c>
      <c r="E118" s="112">
        <v>5</v>
      </c>
      <c r="F118" s="115">
        <v>1</v>
      </c>
      <c r="G118" s="129">
        <v>1</v>
      </c>
      <c r="H118" s="129">
        <v>1</v>
      </c>
    </row>
    <row r="119" spans="2:8" ht="20" customHeight="1">
      <c r="B119" s="126" t="s">
        <v>50</v>
      </c>
      <c r="C119" s="126"/>
      <c r="D119" s="126"/>
      <c r="E119" s="127"/>
      <c r="F119" s="127"/>
      <c r="G119" s="127"/>
      <c r="H119" s="127">
        <f>SUM(H99:H118)</f>
        <v>57</v>
      </c>
    </row>
    <row r="120" spans="2:8" ht="20" customHeight="1">
      <c r="G120" s="135"/>
      <c r="H120" s="136"/>
    </row>
    <row r="121" spans="2:8" ht="20" customHeight="1">
      <c r="G121" s="137"/>
      <c r="H121" s="137"/>
    </row>
    <row r="122" spans="2:8" ht="20" customHeight="1">
      <c r="B122" s="126" t="s">
        <v>86</v>
      </c>
      <c r="C122" s="126"/>
      <c r="D122" s="126"/>
      <c r="E122" s="127"/>
      <c r="F122" s="127"/>
      <c r="G122" s="127"/>
      <c r="H122" s="127"/>
    </row>
    <row r="123" spans="2:8" ht="20" customHeight="1">
      <c r="B123" s="126" t="s">
        <v>31</v>
      </c>
      <c r="C123" s="126" t="s">
        <v>16</v>
      </c>
      <c r="D123" s="126" t="s">
        <v>18</v>
      </c>
      <c r="E123" s="127" t="s">
        <v>32</v>
      </c>
      <c r="F123" s="127" t="s">
        <v>20</v>
      </c>
      <c r="G123" s="127" t="s">
        <v>33</v>
      </c>
      <c r="H123" s="127" t="s">
        <v>34</v>
      </c>
    </row>
    <row r="124" spans="2:8" ht="20" customHeight="1">
      <c r="B124" s="114" t="s">
        <v>49</v>
      </c>
      <c r="C124" s="114" t="s">
        <v>36</v>
      </c>
      <c r="D124" s="118" t="s">
        <v>44</v>
      </c>
      <c r="E124" s="112">
        <v>24</v>
      </c>
      <c r="F124" s="119">
        <v>3</v>
      </c>
      <c r="G124" s="74">
        <v>1</v>
      </c>
      <c r="H124" s="116">
        <f>PRODUCT(F124,G124)</f>
        <v>3</v>
      </c>
    </row>
    <row r="125" spans="2:8" ht="20" customHeight="1">
      <c r="B125" s="114" t="s">
        <v>60</v>
      </c>
      <c r="C125" s="114" t="s">
        <v>36</v>
      </c>
      <c r="D125" s="114" t="s">
        <v>44</v>
      </c>
      <c r="E125" s="112">
        <v>24</v>
      </c>
      <c r="F125" s="115">
        <v>3</v>
      </c>
      <c r="G125" s="74">
        <v>1</v>
      </c>
      <c r="H125" s="116">
        <f>PRODUCT(F125,G125)</f>
        <v>3</v>
      </c>
    </row>
    <row r="126" spans="2:8" ht="20" customHeight="1">
      <c r="B126" s="114" t="s">
        <v>83</v>
      </c>
      <c r="C126" s="117" t="s">
        <v>43</v>
      </c>
      <c r="D126" s="114" t="s">
        <v>44</v>
      </c>
      <c r="E126" s="112">
        <v>6</v>
      </c>
      <c r="F126" s="115">
        <v>1</v>
      </c>
      <c r="G126" s="116">
        <v>1</v>
      </c>
      <c r="H126" s="116">
        <f>PRODUCT(F126,G126)</f>
        <v>1</v>
      </c>
    </row>
    <row r="127" spans="2:8" ht="20" customHeight="1">
      <c r="B127" s="120" t="s">
        <v>91</v>
      </c>
      <c r="C127" s="120" t="s">
        <v>43</v>
      </c>
      <c r="D127" s="114" t="s">
        <v>44</v>
      </c>
      <c r="E127" s="112">
        <v>15</v>
      </c>
      <c r="F127" s="122">
        <v>1</v>
      </c>
      <c r="G127" s="121">
        <v>1</v>
      </c>
      <c r="H127" s="121">
        <f>PRODUCT(F127,G127)</f>
        <v>1</v>
      </c>
    </row>
    <row r="128" spans="2:8" ht="20" customHeight="1">
      <c r="B128" s="128" t="s">
        <v>107</v>
      </c>
      <c r="C128" s="128" t="s">
        <v>36</v>
      </c>
      <c r="D128" s="130" t="s">
        <v>44</v>
      </c>
      <c r="E128" s="112">
        <v>24</v>
      </c>
      <c r="F128" s="119">
        <v>3</v>
      </c>
      <c r="G128" s="129">
        <v>1</v>
      </c>
      <c r="H128" s="129">
        <v>3</v>
      </c>
    </row>
    <row r="129" spans="2:8" ht="20" customHeight="1">
      <c r="B129" s="128" t="s">
        <v>120</v>
      </c>
      <c r="C129" s="128" t="s">
        <v>43</v>
      </c>
      <c r="D129" s="130" t="s">
        <v>44</v>
      </c>
      <c r="E129" s="112">
        <v>20</v>
      </c>
      <c r="F129" s="119">
        <v>1</v>
      </c>
      <c r="G129" s="129">
        <v>1</v>
      </c>
      <c r="H129" s="129">
        <v>1</v>
      </c>
    </row>
    <row r="130" spans="2:8" ht="20" customHeight="1">
      <c r="B130" s="128" t="s">
        <v>124</v>
      </c>
      <c r="C130" s="128" t="s">
        <v>43</v>
      </c>
      <c r="D130" s="128" t="s">
        <v>44</v>
      </c>
      <c r="E130" s="112">
        <v>10</v>
      </c>
      <c r="F130" s="115">
        <v>1</v>
      </c>
      <c r="G130" s="129">
        <v>1</v>
      </c>
      <c r="H130" s="129">
        <v>1</v>
      </c>
    </row>
    <row r="131" spans="2:8" ht="20" customHeight="1">
      <c r="B131" s="128" t="s">
        <v>138</v>
      </c>
      <c r="C131" s="128" t="s">
        <v>43</v>
      </c>
      <c r="D131" s="128" t="s">
        <v>44</v>
      </c>
      <c r="E131" s="112">
        <v>15</v>
      </c>
      <c r="F131" s="115">
        <v>1</v>
      </c>
      <c r="G131" s="129">
        <v>1</v>
      </c>
      <c r="H131" s="129">
        <v>1</v>
      </c>
    </row>
    <row r="132" spans="2:8" ht="20" customHeight="1">
      <c r="B132" s="128" t="s">
        <v>139</v>
      </c>
      <c r="C132" s="128" t="s">
        <v>43</v>
      </c>
      <c r="D132" s="130" t="s">
        <v>44</v>
      </c>
      <c r="E132" s="112">
        <v>15</v>
      </c>
      <c r="F132" s="119">
        <v>1</v>
      </c>
      <c r="G132" s="129">
        <v>1</v>
      </c>
      <c r="H132" s="129">
        <v>1</v>
      </c>
    </row>
    <row r="133" spans="2:8" ht="20" customHeight="1">
      <c r="B133" s="128" t="s">
        <v>277</v>
      </c>
      <c r="C133" s="128" t="s">
        <v>43</v>
      </c>
      <c r="D133" s="128" t="s">
        <v>44</v>
      </c>
      <c r="E133" s="112">
        <v>8</v>
      </c>
      <c r="F133" s="115">
        <v>1</v>
      </c>
      <c r="G133" s="129">
        <v>1</v>
      </c>
      <c r="H133" s="129">
        <v>1</v>
      </c>
    </row>
    <row r="134" spans="2:8" ht="20" customHeight="1">
      <c r="B134" s="128" t="s">
        <v>155</v>
      </c>
      <c r="C134" s="128" t="s">
        <v>43</v>
      </c>
      <c r="D134" s="128" t="s">
        <v>44</v>
      </c>
      <c r="E134" s="112">
        <v>5</v>
      </c>
      <c r="F134" s="115">
        <v>1</v>
      </c>
      <c r="G134" s="129">
        <v>1</v>
      </c>
      <c r="H134" s="129">
        <v>1</v>
      </c>
    </row>
    <row r="135" spans="2:8" ht="20" customHeight="1">
      <c r="B135" s="128" t="s">
        <v>40</v>
      </c>
      <c r="C135" s="128" t="s">
        <v>36</v>
      </c>
      <c r="D135" s="130" t="s">
        <v>44</v>
      </c>
      <c r="E135" s="112">
        <v>32</v>
      </c>
      <c r="F135" s="119">
        <v>4</v>
      </c>
      <c r="G135" s="129">
        <v>1</v>
      </c>
      <c r="H135" s="129">
        <f t="shared" ref="H135:H142" si="9">PRODUCT(F135,G135)</f>
        <v>4</v>
      </c>
    </row>
    <row r="136" spans="2:8" ht="20" customHeight="1">
      <c r="B136" s="128" t="s">
        <v>41</v>
      </c>
      <c r="C136" s="128" t="s">
        <v>36</v>
      </c>
      <c r="D136" s="128" t="s">
        <v>44</v>
      </c>
      <c r="E136" s="112">
        <v>32</v>
      </c>
      <c r="F136" s="115">
        <v>4</v>
      </c>
      <c r="G136" s="129">
        <v>1</v>
      </c>
      <c r="H136" s="129">
        <f t="shared" si="9"/>
        <v>4</v>
      </c>
    </row>
    <row r="137" spans="2:8" ht="20" customHeight="1">
      <c r="B137" s="128" t="s">
        <v>55</v>
      </c>
      <c r="C137" s="128" t="s">
        <v>36</v>
      </c>
      <c r="D137" s="128" t="s">
        <v>44</v>
      </c>
      <c r="E137" s="112">
        <v>32</v>
      </c>
      <c r="F137" s="115">
        <v>4</v>
      </c>
      <c r="G137" s="129">
        <v>1</v>
      </c>
      <c r="H137" s="129">
        <f t="shared" si="9"/>
        <v>4</v>
      </c>
    </row>
    <row r="138" spans="2:8" ht="20" customHeight="1">
      <c r="B138" s="128" t="s">
        <v>58</v>
      </c>
      <c r="C138" s="138" t="s">
        <v>43</v>
      </c>
      <c r="D138" s="128" t="s">
        <v>44</v>
      </c>
      <c r="E138" s="112">
        <v>15</v>
      </c>
      <c r="F138" s="115">
        <v>1</v>
      </c>
      <c r="G138" s="129">
        <v>1</v>
      </c>
      <c r="H138" s="129">
        <f t="shared" si="9"/>
        <v>1</v>
      </c>
    </row>
    <row r="139" spans="2:8" ht="20" customHeight="1">
      <c r="B139" s="128" t="s">
        <v>59</v>
      </c>
      <c r="C139" s="128" t="s">
        <v>36</v>
      </c>
      <c r="D139" s="128" t="s">
        <v>44</v>
      </c>
      <c r="E139" s="112">
        <v>32</v>
      </c>
      <c r="F139" s="115">
        <v>4</v>
      </c>
      <c r="G139" s="129">
        <v>1</v>
      </c>
      <c r="H139" s="129">
        <f t="shared" si="9"/>
        <v>4</v>
      </c>
    </row>
    <row r="140" spans="2:8" ht="20" customHeight="1">
      <c r="B140" s="128" t="s">
        <v>329</v>
      </c>
      <c r="C140" s="128" t="s">
        <v>36</v>
      </c>
      <c r="D140" s="128" t="s">
        <v>44</v>
      </c>
      <c r="E140" s="112">
        <v>32</v>
      </c>
      <c r="F140" s="115">
        <v>4</v>
      </c>
      <c r="G140" s="129">
        <v>1</v>
      </c>
      <c r="H140" s="129">
        <f t="shared" si="9"/>
        <v>4</v>
      </c>
    </row>
    <row r="141" spans="2:8" ht="20" customHeight="1">
      <c r="B141" s="128" t="s">
        <v>35</v>
      </c>
      <c r="C141" s="128" t="s">
        <v>36</v>
      </c>
      <c r="D141" s="130" t="s">
        <v>44</v>
      </c>
      <c r="E141" s="112">
        <v>40</v>
      </c>
      <c r="F141" s="119">
        <v>5</v>
      </c>
      <c r="G141" s="129">
        <v>1</v>
      </c>
      <c r="H141" s="129">
        <f t="shared" si="9"/>
        <v>5</v>
      </c>
    </row>
    <row r="142" spans="2:8" ht="20" customHeight="1">
      <c r="B142" s="128" t="s">
        <v>66</v>
      </c>
      <c r="C142" s="128" t="s">
        <v>36</v>
      </c>
      <c r="D142" s="128" t="s">
        <v>44</v>
      </c>
      <c r="E142" s="112">
        <v>32</v>
      </c>
      <c r="F142" s="115">
        <v>4</v>
      </c>
      <c r="G142" s="129">
        <v>1</v>
      </c>
      <c r="H142" s="129">
        <f t="shared" si="9"/>
        <v>4</v>
      </c>
    </row>
    <row r="143" spans="2:8" ht="20" customHeight="1">
      <c r="B143" s="128" t="s">
        <v>67</v>
      </c>
      <c r="C143" s="134" t="s">
        <v>43</v>
      </c>
      <c r="D143" s="128" t="s">
        <v>44</v>
      </c>
      <c r="E143" s="112">
        <v>20</v>
      </c>
      <c r="F143" s="115">
        <v>1</v>
      </c>
      <c r="G143" s="129">
        <v>1</v>
      </c>
      <c r="H143" s="129">
        <f t="shared" ref="H143:H155" si="10">PRODUCT(F143,G143)</f>
        <v>1</v>
      </c>
    </row>
    <row r="144" spans="2:8" ht="20" customHeight="1">
      <c r="B144" s="128" t="s">
        <v>88</v>
      </c>
      <c r="C144" s="134" t="s">
        <v>43</v>
      </c>
      <c r="D144" s="128" t="s">
        <v>44</v>
      </c>
      <c r="E144" s="112">
        <v>12</v>
      </c>
      <c r="F144" s="115">
        <v>1</v>
      </c>
      <c r="G144" s="129">
        <v>1</v>
      </c>
      <c r="H144" s="129">
        <f t="shared" si="10"/>
        <v>1</v>
      </c>
    </row>
    <row r="145" spans="2:9" ht="20" customHeight="1">
      <c r="B145" s="128" t="s">
        <v>63</v>
      </c>
      <c r="C145" s="134" t="s">
        <v>43</v>
      </c>
      <c r="D145" s="128" t="s">
        <v>44</v>
      </c>
      <c r="E145" s="112">
        <v>10</v>
      </c>
      <c r="F145" s="115">
        <v>1</v>
      </c>
      <c r="G145" s="129">
        <v>1</v>
      </c>
      <c r="H145" s="129">
        <f t="shared" si="10"/>
        <v>1</v>
      </c>
    </row>
    <row r="146" spans="2:9" ht="20" customHeight="1">
      <c r="B146" s="128" t="s">
        <v>89</v>
      </c>
      <c r="C146" s="134" t="s">
        <v>43</v>
      </c>
      <c r="D146" s="128" t="s">
        <v>44</v>
      </c>
      <c r="E146" s="112">
        <v>7</v>
      </c>
      <c r="F146" s="115">
        <v>1</v>
      </c>
      <c r="G146" s="129">
        <v>1</v>
      </c>
      <c r="H146" s="129">
        <f t="shared" si="10"/>
        <v>1</v>
      </c>
    </row>
    <row r="147" spans="2:9" ht="20" customHeight="1">
      <c r="B147" s="128" t="s">
        <v>90</v>
      </c>
      <c r="C147" s="134" t="s">
        <v>43</v>
      </c>
      <c r="D147" s="128" t="s">
        <v>44</v>
      </c>
      <c r="E147" s="112">
        <v>11</v>
      </c>
      <c r="F147" s="115">
        <v>1</v>
      </c>
      <c r="G147" s="129">
        <v>1</v>
      </c>
      <c r="H147" s="129">
        <f t="shared" si="10"/>
        <v>1</v>
      </c>
    </row>
    <row r="148" spans="2:9" ht="20" customHeight="1">
      <c r="B148" s="128" t="s">
        <v>85</v>
      </c>
      <c r="C148" s="128" t="s">
        <v>36</v>
      </c>
      <c r="D148" s="128" t="s">
        <v>44</v>
      </c>
      <c r="E148" s="112">
        <v>32</v>
      </c>
      <c r="F148" s="115">
        <v>4</v>
      </c>
      <c r="G148" s="129">
        <v>1</v>
      </c>
      <c r="H148" s="129">
        <f t="shared" si="10"/>
        <v>4</v>
      </c>
    </row>
    <row r="149" spans="2:9" ht="20" customHeight="1">
      <c r="B149" s="128" t="s">
        <v>74</v>
      </c>
      <c r="C149" s="128" t="s">
        <v>36</v>
      </c>
      <c r="D149" s="128" t="s">
        <v>44</v>
      </c>
      <c r="E149" s="112">
        <v>40</v>
      </c>
      <c r="F149" s="115">
        <v>5</v>
      </c>
      <c r="G149" s="129">
        <v>1</v>
      </c>
      <c r="H149" s="129">
        <f t="shared" si="10"/>
        <v>5</v>
      </c>
    </row>
    <row r="150" spans="2:9" ht="20" customHeight="1">
      <c r="B150" s="128" t="s">
        <v>76</v>
      </c>
      <c r="C150" s="128" t="s">
        <v>36</v>
      </c>
      <c r="D150" s="128" t="s">
        <v>44</v>
      </c>
      <c r="E150" s="112">
        <v>32</v>
      </c>
      <c r="F150" s="115">
        <v>4</v>
      </c>
      <c r="G150" s="129">
        <v>1</v>
      </c>
      <c r="H150" s="129">
        <f t="shared" si="10"/>
        <v>4</v>
      </c>
    </row>
    <row r="151" spans="2:9" ht="20" customHeight="1">
      <c r="B151" s="128" t="s">
        <v>78</v>
      </c>
      <c r="C151" s="128" t="s">
        <v>36</v>
      </c>
      <c r="D151" s="128" t="s">
        <v>44</v>
      </c>
      <c r="E151" s="112">
        <v>24</v>
      </c>
      <c r="F151" s="115">
        <v>3</v>
      </c>
      <c r="G151" s="129">
        <v>1</v>
      </c>
      <c r="H151" s="129">
        <f t="shared" si="10"/>
        <v>3</v>
      </c>
    </row>
    <row r="152" spans="2:9" ht="20" customHeight="1">
      <c r="B152" s="128" t="s">
        <v>79</v>
      </c>
      <c r="C152" s="128" t="s">
        <v>36</v>
      </c>
      <c r="D152" s="128" t="s">
        <v>44</v>
      </c>
      <c r="E152" s="112">
        <v>32</v>
      </c>
      <c r="F152" s="115">
        <v>4</v>
      </c>
      <c r="G152" s="129">
        <v>1</v>
      </c>
      <c r="H152" s="129">
        <f t="shared" si="10"/>
        <v>4</v>
      </c>
    </row>
    <row r="153" spans="2:9" ht="20" customHeight="1">
      <c r="B153" s="128" t="s">
        <v>80</v>
      </c>
      <c r="C153" s="128" t="s">
        <v>36</v>
      </c>
      <c r="D153" s="128" t="s">
        <v>44</v>
      </c>
      <c r="E153" s="112">
        <v>16</v>
      </c>
      <c r="F153" s="115">
        <v>2</v>
      </c>
      <c r="G153" s="129">
        <v>1</v>
      </c>
      <c r="H153" s="129">
        <f t="shared" si="10"/>
        <v>2</v>
      </c>
    </row>
    <row r="154" spans="2:9" ht="20" customHeight="1">
      <c r="B154" s="128" t="s">
        <v>81</v>
      </c>
      <c r="C154" s="128" t="s">
        <v>36</v>
      </c>
      <c r="D154" s="128" t="s">
        <v>44</v>
      </c>
      <c r="E154" s="112">
        <v>32</v>
      </c>
      <c r="F154" s="115">
        <v>4</v>
      </c>
      <c r="G154" s="129">
        <v>1</v>
      </c>
      <c r="H154" s="129">
        <f t="shared" si="10"/>
        <v>4</v>
      </c>
    </row>
    <row r="155" spans="2:9" ht="20" customHeight="1">
      <c r="B155" s="128" t="s">
        <v>92</v>
      </c>
      <c r="C155" s="128" t="s">
        <v>43</v>
      </c>
      <c r="D155" s="128" t="s">
        <v>44</v>
      </c>
      <c r="E155" s="112">
        <v>12</v>
      </c>
      <c r="F155" s="115">
        <v>1</v>
      </c>
      <c r="G155" s="129">
        <v>1</v>
      </c>
      <c r="H155" s="129">
        <f t="shared" si="10"/>
        <v>1</v>
      </c>
    </row>
    <row r="156" spans="2:9" s="44" customFormat="1">
      <c r="B156" s="139" t="s">
        <v>64</v>
      </c>
      <c r="C156" s="139" t="s">
        <v>36</v>
      </c>
      <c r="D156" s="139" t="s">
        <v>44</v>
      </c>
      <c r="E156" s="112">
        <v>16</v>
      </c>
      <c r="F156" s="140">
        <v>2</v>
      </c>
      <c r="G156" s="129">
        <v>1</v>
      </c>
      <c r="H156" s="129">
        <f>PRODUCT(F156,G156)</f>
        <v>2</v>
      </c>
      <c r="I156" s="107"/>
    </row>
    <row r="157" spans="2:9">
      <c r="B157" s="126" t="s">
        <v>50</v>
      </c>
      <c r="C157" s="126"/>
      <c r="D157" s="126"/>
      <c r="E157" s="127"/>
      <c r="F157" s="127"/>
      <c r="G157" s="127"/>
      <c r="H157" s="127">
        <f>SUM(H124:H156)</f>
        <v>81</v>
      </c>
    </row>
    <row r="158" spans="2:9" ht="20" customHeight="1">
      <c r="B158" s="141"/>
      <c r="C158" s="142"/>
      <c r="D158" s="142"/>
      <c r="G158" s="77"/>
      <c r="H158" s="77"/>
    </row>
    <row r="159" spans="2:9" ht="20" customHeight="1">
      <c r="C159" s="143"/>
      <c r="D159" s="143"/>
      <c r="G159" s="77"/>
      <c r="H159" s="77"/>
    </row>
    <row r="160" spans="2:9" ht="20" customHeight="1">
      <c r="B160" s="126" t="s">
        <v>93</v>
      </c>
      <c r="C160" s="126"/>
      <c r="D160" s="126"/>
      <c r="E160" s="127"/>
      <c r="F160" s="127"/>
      <c r="G160" s="127"/>
      <c r="H160" s="127"/>
    </row>
    <row r="161" spans="2:8" ht="20" customHeight="1">
      <c r="B161" s="126" t="s">
        <v>31</v>
      </c>
      <c r="C161" s="126" t="s">
        <v>16</v>
      </c>
      <c r="D161" s="126" t="s">
        <v>18</v>
      </c>
      <c r="E161" s="127" t="s">
        <v>32</v>
      </c>
      <c r="F161" s="127" t="s">
        <v>20</v>
      </c>
      <c r="G161" s="127" t="s">
        <v>33</v>
      </c>
      <c r="H161" s="127" t="s">
        <v>34</v>
      </c>
    </row>
    <row r="162" spans="2:8" ht="20" customHeight="1">
      <c r="B162" s="114" t="s">
        <v>37</v>
      </c>
      <c r="C162" s="114" t="s">
        <v>36</v>
      </c>
      <c r="D162" s="114" t="s">
        <v>44</v>
      </c>
      <c r="E162" s="112">
        <v>32</v>
      </c>
      <c r="F162" s="115">
        <v>4</v>
      </c>
      <c r="G162" s="116">
        <v>1</v>
      </c>
      <c r="H162" s="116">
        <f>PRODUCT(F162,G162)</f>
        <v>4</v>
      </c>
    </row>
    <row r="163" spans="2:8" ht="20" customHeight="1">
      <c r="B163" s="114" t="s">
        <v>91</v>
      </c>
      <c r="C163" s="114" t="s">
        <v>43</v>
      </c>
      <c r="D163" s="114" t="s">
        <v>44</v>
      </c>
      <c r="E163" s="112">
        <v>15</v>
      </c>
      <c r="F163" s="115">
        <v>1</v>
      </c>
      <c r="G163" s="116">
        <v>1</v>
      </c>
      <c r="H163" s="116">
        <v>1</v>
      </c>
    </row>
    <row r="164" spans="2:8" ht="20" customHeight="1">
      <c r="B164" s="114" t="s">
        <v>60</v>
      </c>
      <c r="C164" s="114" t="s">
        <v>36</v>
      </c>
      <c r="D164" s="114" t="s">
        <v>44</v>
      </c>
      <c r="E164" s="112">
        <v>24</v>
      </c>
      <c r="F164" s="119">
        <v>3</v>
      </c>
      <c r="G164" s="74">
        <v>1</v>
      </c>
      <c r="H164" s="116">
        <f>PRODUCT(F164,G164)</f>
        <v>3</v>
      </c>
    </row>
    <row r="165" spans="2:8" ht="20" customHeight="1">
      <c r="B165" s="114" t="s">
        <v>49</v>
      </c>
      <c r="C165" s="114" t="s">
        <v>36</v>
      </c>
      <c r="D165" s="114" t="s">
        <v>44</v>
      </c>
      <c r="E165" s="112">
        <v>24</v>
      </c>
      <c r="F165" s="115">
        <v>3</v>
      </c>
      <c r="G165" s="74">
        <v>1</v>
      </c>
      <c r="H165" s="116">
        <f>PRODUCT(F165,G165)</f>
        <v>3</v>
      </c>
    </row>
    <row r="166" spans="2:8" ht="20" customHeight="1">
      <c r="B166" s="128" t="s">
        <v>107</v>
      </c>
      <c r="C166" s="128" t="s">
        <v>36</v>
      </c>
      <c r="D166" s="130" t="s">
        <v>44</v>
      </c>
      <c r="E166" s="112">
        <v>24</v>
      </c>
      <c r="F166" s="119">
        <v>3</v>
      </c>
      <c r="G166" s="129">
        <v>1</v>
      </c>
      <c r="H166" s="129">
        <v>3</v>
      </c>
    </row>
    <row r="167" spans="2:8" ht="20" customHeight="1">
      <c r="B167" s="128" t="s">
        <v>120</v>
      </c>
      <c r="C167" s="128" t="s">
        <v>43</v>
      </c>
      <c r="D167" s="130" t="s">
        <v>44</v>
      </c>
      <c r="E167" s="112">
        <v>20</v>
      </c>
      <c r="F167" s="119">
        <v>1</v>
      </c>
      <c r="G167" s="129">
        <v>1</v>
      </c>
      <c r="H167" s="129">
        <v>1</v>
      </c>
    </row>
    <row r="168" spans="2:8" ht="20" customHeight="1">
      <c r="B168" s="128" t="s">
        <v>124</v>
      </c>
      <c r="C168" s="128" t="s">
        <v>43</v>
      </c>
      <c r="D168" s="128" t="s">
        <v>44</v>
      </c>
      <c r="E168" s="112">
        <v>10</v>
      </c>
      <c r="F168" s="115">
        <v>1</v>
      </c>
      <c r="G168" s="129">
        <v>1</v>
      </c>
      <c r="H168" s="129">
        <v>1</v>
      </c>
    </row>
    <row r="169" spans="2:8" ht="20" customHeight="1">
      <c r="B169" s="128" t="s">
        <v>138</v>
      </c>
      <c r="C169" s="128" t="s">
        <v>43</v>
      </c>
      <c r="D169" s="128" t="s">
        <v>44</v>
      </c>
      <c r="E169" s="112">
        <v>15</v>
      </c>
      <c r="F169" s="115">
        <v>1</v>
      </c>
      <c r="G169" s="129">
        <v>1</v>
      </c>
      <c r="H169" s="129">
        <v>1</v>
      </c>
    </row>
    <row r="170" spans="2:8" ht="20" customHeight="1">
      <c r="B170" s="128" t="s">
        <v>139</v>
      </c>
      <c r="C170" s="128" t="s">
        <v>43</v>
      </c>
      <c r="D170" s="130" t="s">
        <v>44</v>
      </c>
      <c r="E170" s="112">
        <v>15</v>
      </c>
      <c r="F170" s="119">
        <v>1</v>
      </c>
      <c r="G170" s="129">
        <v>1</v>
      </c>
      <c r="H170" s="129">
        <v>1</v>
      </c>
    </row>
    <row r="171" spans="2:8" ht="20" customHeight="1">
      <c r="B171" s="128" t="s">
        <v>277</v>
      </c>
      <c r="C171" s="128" t="s">
        <v>43</v>
      </c>
      <c r="D171" s="128" t="s">
        <v>44</v>
      </c>
      <c r="E171" s="112">
        <v>8</v>
      </c>
      <c r="F171" s="115">
        <v>1</v>
      </c>
      <c r="G171" s="129">
        <v>1</v>
      </c>
      <c r="H171" s="129">
        <v>1</v>
      </c>
    </row>
    <row r="172" spans="2:8" ht="20" customHeight="1">
      <c r="B172" s="128" t="s">
        <v>155</v>
      </c>
      <c r="C172" s="128" t="s">
        <v>43</v>
      </c>
      <c r="D172" s="128" t="s">
        <v>44</v>
      </c>
      <c r="E172" s="112">
        <v>5</v>
      </c>
      <c r="F172" s="115">
        <v>1</v>
      </c>
      <c r="G172" s="129">
        <v>1</v>
      </c>
      <c r="H172" s="129">
        <v>1</v>
      </c>
    </row>
    <row r="173" spans="2:8" ht="20" customHeight="1">
      <c r="B173" s="128" t="s">
        <v>40</v>
      </c>
      <c r="C173" s="128" t="s">
        <v>36</v>
      </c>
      <c r="D173" s="128" t="s">
        <v>44</v>
      </c>
      <c r="E173" s="112">
        <v>32</v>
      </c>
      <c r="F173" s="115">
        <v>4</v>
      </c>
      <c r="G173" s="129">
        <v>1</v>
      </c>
      <c r="H173" s="129">
        <f t="shared" ref="H173:H180" si="11">PRODUCT(F173,G173)</f>
        <v>4</v>
      </c>
    </row>
    <row r="174" spans="2:8" ht="20" customHeight="1">
      <c r="B174" s="128" t="s">
        <v>41</v>
      </c>
      <c r="C174" s="128" t="s">
        <v>36</v>
      </c>
      <c r="D174" s="128" t="s">
        <v>44</v>
      </c>
      <c r="E174" s="112">
        <v>32</v>
      </c>
      <c r="F174" s="115">
        <v>4</v>
      </c>
      <c r="G174" s="129">
        <v>1</v>
      </c>
      <c r="H174" s="129">
        <f t="shared" si="11"/>
        <v>4</v>
      </c>
    </row>
    <row r="175" spans="2:8" ht="20" customHeight="1">
      <c r="B175" s="128" t="s">
        <v>58</v>
      </c>
      <c r="C175" s="134" t="s">
        <v>43</v>
      </c>
      <c r="D175" s="128" t="s">
        <v>44</v>
      </c>
      <c r="E175" s="112">
        <v>15</v>
      </c>
      <c r="F175" s="115">
        <v>1</v>
      </c>
      <c r="G175" s="129">
        <v>1</v>
      </c>
      <c r="H175" s="129">
        <f t="shared" si="11"/>
        <v>1</v>
      </c>
    </row>
    <row r="176" spans="2:8" ht="20" customHeight="1">
      <c r="B176" s="128" t="s">
        <v>59</v>
      </c>
      <c r="C176" s="128" t="s">
        <v>36</v>
      </c>
      <c r="D176" s="128" t="s">
        <v>44</v>
      </c>
      <c r="E176" s="112">
        <v>32</v>
      </c>
      <c r="F176" s="115">
        <v>4</v>
      </c>
      <c r="G176" s="129">
        <v>1</v>
      </c>
      <c r="H176" s="129">
        <f t="shared" si="11"/>
        <v>4</v>
      </c>
    </row>
    <row r="177" spans="2:8" ht="20" customHeight="1">
      <c r="B177" s="128" t="s">
        <v>329</v>
      </c>
      <c r="C177" s="128" t="s">
        <v>36</v>
      </c>
      <c r="D177" s="128" t="s">
        <v>44</v>
      </c>
      <c r="E177" s="112">
        <v>32</v>
      </c>
      <c r="F177" s="115">
        <v>4</v>
      </c>
      <c r="G177" s="129">
        <v>1</v>
      </c>
      <c r="H177" s="129">
        <f t="shared" si="11"/>
        <v>4</v>
      </c>
    </row>
    <row r="178" spans="2:8" ht="20" customHeight="1">
      <c r="B178" s="128" t="s">
        <v>35</v>
      </c>
      <c r="C178" s="128" t="s">
        <v>36</v>
      </c>
      <c r="D178" s="128" t="s">
        <v>44</v>
      </c>
      <c r="E178" s="112">
        <v>40</v>
      </c>
      <c r="F178" s="115">
        <v>5</v>
      </c>
      <c r="G178" s="129">
        <v>1</v>
      </c>
      <c r="H178" s="129">
        <f t="shared" si="11"/>
        <v>5</v>
      </c>
    </row>
    <row r="179" spans="2:8" ht="20" customHeight="1">
      <c r="B179" s="128" t="s">
        <v>66</v>
      </c>
      <c r="C179" s="128" t="s">
        <v>36</v>
      </c>
      <c r="D179" s="128" t="s">
        <v>44</v>
      </c>
      <c r="E179" s="112">
        <v>32</v>
      </c>
      <c r="F179" s="115">
        <v>4</v>
      </c>
      <c r="G179" s="144">
        <v>1</v>
      </c>
      <c r="H179" s="129">
        <f t="shared" si="11"/>
        <v>4</v>
      </c>
    </row>
    <row r="180" spans="2:8" ht="20" customHeight="1">
      <c r="B180" s="128" t="s">
        <v>55</v>
      </c>
      <c r="C180" s="128" t="s">
        <v>36</v>
      </c>
      <c r="D180" s="128" t="s">
        <v>44</v>
      </c>
      <c r="E180" s="112">
        <v>32</v>
      </c>
      <c r="F180" s="115">
        <v>4</v>
      </c>
      <c r="G180" s="129">
        <v>1</v>
      </c>
      <c r="H180" s="129">
        <f t="shared" si="11"/>
        <v>4</v>
      </c>
    </row>
    <row r="181" spans="2:8" ht="20" customHeight="1">
      <c r="B181" s="128" t="s">
        <v>67</v>
      </c>
      <c r="C181" s="131" t="s">
        <v>43</v>
      </c>
      <c r="D181" s="128" t="s">
        <v>44</v>
      </c>
      <c r="E181" s="112">
        <v>20</v>
      </c>
      <c r="F181" s="115">
        <v>1</v>
      </c>
      <c r="G181" s="129">
        <v>1</v>
      </c>
      <c r="H181" s="129">
        <f t="shared" ref="H181:H193" si="12">PRODUCT(F181,G181)</f>
        <v>1</v>
      </c>
    </row>
    <row r="182" spans="2:8" ht="20" customHeight="1">
      <c r="B182" s="128" t="s">
        <v>88</v>
      </c>
      <c r="C182" s="131" t="s">
        <v>43</v>
      </c>
      <c r="D182" s="128" t="s">
        <v>44</v>
      </c>
      <c r="E182" s="112">
        <v>12</v>
      </c>
      <c r="F182" s="115">
        <v>1</v>
      </c>
      <c r="G182" s="129">
        <v>1</v>
      </c>
      <c r="H182" s="129">
        <f t="shared" si="12"/>
        <v>1</v>
      </c>
    </row>
    <row r="183" spans="2:8" ht="20" customHeight="1">
      <c r="B183" s="128" t="s">
        <v>63</v>
      </c>
      <c r="C183" s="131" t="s">
        <v>43</v>
      </c>
      <c r="D183" s="128" t="s">
        <v>44</v>
      </c>
      <c r="E183" s="112">
        <v>10</v>
      </c>
      <c r="F183" s="115">
        <v>1</v>
      </c>
      <c r="G183" s="129">
        <v>1</v>
      </c>
      <c r="H183" s="129">
        <f t="shared" si="12"/>
        <v>1</v>
      </c>
    </row>
    <row r="184" spans="2:8" ht="20" customHeight="1">
      <c r="B184" s="128" t="s">
        <v>89</v>
      </c>
      <c r="C184" s="131" t="s">
        <v>43</v>
      </c>
      <c r="D184" s="128" t="s">
        <v>44</v>
      </c>
      <c r="E184" s="112">
        <v>7</v>
      </c>
      <c r="F184" s="115">
        <v>1</v>
      </c>
      <c r="G184" s="129">
        <v>1</v>
      </c>
      <c r="H184" s="129">
        <f t="shared" si="12"/>
        <v>1</v>
      </c>
    </row>
    <row r="185" spans="2:8" ht="20" customHeight="1">
      <c r="B185" s="128" t="s">
        <v>90</v>
      </c>
      <c r="C185" s="131" t="s">
        <v>43</v>
      </c>
      <c r="D185" s="128" t="s">
        <v>44</v>
      </c>
      <c r="E185" s="112">
        <v>11</v>
      </c>
      <c r="F185" s="115">
        <v>1</v>
      </c>
      <c r="G185" s="129">
        <v>1</v>
      </c>
      <c r="H185" s="129">
        <f t="shared" si="12"/>
        <v>1</v>
      </c>
    </row>
    <row r="186" spans="2:8" ht="20" customHeight="1">
      <c r="B186" s="128" t="s">
        <v>85</v>
      </c>
      <c r="C186" s="128" t="s">
        <v>36</v>
      </c>
      <c r="D186" s="128" t="s">
        <v>44</v>
      </c>
      <c r="E186" s="112">
        <v>32</v>
      </c>
      <c r="F186" s="115">
        <v>4</v>
      </c>
      <c r="G186" s="129">
        <v>1</v>
      </c>
      <c r="H186" s="129">
        <f t="shared" si="12"/>
        <v>4</v>
      </c>
    </row>
    <row r="187" spans="2:8" ht="20" customHeight="1">
      <c r="B187" s="128" t="s">
        <v>74</v>
      </c>
      <c r="C187" s="128" t="s">
        <v>36</v>
      </c>
      <c r="D187" s="128" t="s">
        <v>44</v>
      </c>
      <c r="E187" s="112">
        <v>40</v>
      </c>
      <c r="F187" s="115">
        <v>5</v>
      </c>
      <c r="G187" s="129">
        <v>1</v>
      </c>
      <c r="H187" s="129">
        <f t="shared" si="12"/>
        <v>5</v>
      </c>
    </row>
    <row r="188" spans="2:8" ht="20" customHeight="1">
      <c r="B188" s="128" t="s">
        <v>76</v>
      </c>
      <c r="C188" s="128" t="s">
        <v>36</v>
      </c>
      <c r="D188" s="128" t="s">
        <v>44</v>
      </c>
      <c r="E188" s="112">
        <v>32</v>
      </c>
      <c r="F188" s="115">
        <v>4</v>
      </c>
      <c r="G188" s="129">
        <v>1</v>
      </c>
      <c r="H188" s="129">
        <f t="shared" si="12"/>
        <v>4</v>
      </c>
    </row>
    <row r="189" spans="2:8" ht="20" customHeight="1">
      <c r="B189" s="128" t="s">
        <v>77</v>
      </c>
      <c r="C189" s="128" t="s">
        <v>36</v>
      </c>
      <c r="D189" s="128" t="s">
        <v>44</v>
      </c>
      <c r="E189" s="112">
        <v>32</v>
      </c>
      <c r="F189" s="115">
        <v>4</v>
      </c>
      <c r="G189" s="129">
        <v>1</v>
      </c>
      <c r="H189" s="129">
        <f t="shared" si="12"/>
        <v>4</v>
      </c>
    </row>
    <row r="190" spans="2:8" ht="20" customHeight="1">
      <c r="B190" s="128" t="s">
        <v>78</v>
      </c>
      <c r="C190" s="128" t="s">
        <v>36</v>
      </c>
      <c r="D190" s="128" t="s">
        <v>44</v>
      </c>
      <c r="E190" s="112">
        <v>24</v>
      </c>
      <c r="F190" s="115">
        <v>3</v>
      </c>
      <c r="G190" s="129">
        <v>1</v>
      </c>
      <c r="H190" s="129">
        <f t="shared" si="12"/>
        <v>3</v>
      </c>
    </row>
    <row r="191" spans="2:8" ht="20" customHeight="1">
      <c r="B191" s="128" t="s">
        <v>79</v>
      </c>
      <c r="C191" s="128" t="s">
        <v>36</v>
      </c>
      <c r="D191" s="128" t="s">
        <v>44</v>
      </c>
      <c r="E191" s="112">
        <v>32</v>
      </c>
      <c r="F191" s="115">
        <v>4</v>
      </c>
      <c r="G191" s="129">
        <v>1</v>
      </c>
      <c r="H191" s="129">
        <f t="shared" si="12"/>
        <v>4</v>
      </c>
    </row>
    <row r="192" spans="2:8" ht="20" customHeight="1">
      <c r="B192" s="128" t="s">
        <v>80</v>
      </c>
      <c r="C192" s="128" t="s">
        <v>36</v>
      </c>
      <c r="D192" s="128" t="s">
        <v>44</v>
      </c>
      <c r="E192" s="112">
        <v>16</v>
      </c>
      <c r="F192" s="115">
        <v>2</v>
      </c>
      <c r="G192" s="129">
        <v>1</v>
      </c>
      <c r="H192" s="129">
        <f t="shared" si="12"/>
        <v>2</v>
      </c>
    </row>
    <row r="193" spans="2:9" ht="20" customHeight="1">
      <c r="B193" s="128" t="s">
        <v>81</v>
      </c>
      <c r="C193" s="128" t="s">
        <v>36</v>
      </c>
      <c r="D193" s="128" t="s">
        <v>44</v>
      </c>
      <c r="E193" s="112">
        <v>32</v>
      </c>
      <c r="F193" s="115">
        <v>4</v>
      </c>
      <c r="G193" s="129">
        <v>1</v>
      </c>
      <c r="H193" s="129">
        <f t="shared" si="12"/>
        <v>4</v>
      </c>
    </row>
    <row r="194" spans="2:9" ht="20" customHeight="1">
      <c r="B194" s="128" t="s">
        <v>92</v>
      </c>
      <c r="C194" s="128" t="s">
        <v>43</v>
      </c>
      <c r="D194" s="128" t="s">
        <v>44</v>
      </c>
      <c r="E194" s="112">
        <v>12</v>
      </c>
      <c r="F194" s="115">
        <v>1</v>
      </c>
      <c r="G194" s="129">
        <v>1</v>
      </c>
      <c r="H194" s="129">
        <v>1</v>
      </c>
    </row>
    <row r="195" spans="2:9" s="44" customFormat="1">
      <c r="B195" s="139" t="s">
        <v>64</v>
      </c>
      <c r="C195" s="139" t="s">
        <v>36</v>
      </c>
      <c r="D195" s="139" t="s">
        <v>44</v>
      </c>
      <c r="E195" s="112">
        <v>16</v>
      </c>
      <c r="F195" s="140">
        <v>2</v>
      </c>
      <c r="G195" s="129">
        <v>1</v>
      </c>
      <c r="H195" s="129">
        <f>PRODUCT(F195,G195)</f>
        <v>2</v>
      </c>
      <c r="I195" s="107"/>
    </row>
    <row r="196" spans="2:9" ht="20" customHeight="1">
      <c r="B196" s="126" t="s">
        <v>50</v>
      </c>
      <c r="C196" s="126"/>
      <c r="D196" s="126"/>
      <c r="E196" s="127"/>
      <c r="F196" s="127"/>
      <c r="G196" s="127"/>
      <c r="H196" s="127">
        <f>SUM(H162:H195)</f>
        <v>88</v>
      </c>
    </row>
    <row r="197" spans="2:9" ht="20" customHeight="1">
      <c r="C197" s="145"/>
      <c r="D197" s="145"/>
      <c r="G197" s="77"/>
      <c r="H197" s="77"/>
    </row>
    <row r="198" spans="2:9" ht="20" customHeight="1">
      <c r="C198" s="145"/>
      <c r="D198" s="145"/>
      <c r="G198" s="77"/>
      <c r="H198" s="77"/>
    </row>
    <row r="199" spans="2:9" ht="20" customHeight="1">
      <c r="B199" s="126" t="s">
        <v>94</v>
      </c>
      <c r="C199" s="126"/>
      <c r="D199" s="126"/>
      <c r="E199" s="127"/>
      <c r="F199" s="127"/>
      <c r="G199" s="127"/>
      <c r="H199" s="127"/>
    </row>
    <row r="200" spans="2:9" ht="20" customHeight="1">
      <c r="B200" s="126" t="s">
        <v>31</v>
      </c>
      <c r="C200" s="126" t="s">
        <v>16</v>
      </c>
      <c r="D200" s="126" t="s">
        <v>18</v>
      </c>
      <c r="E200" s="127" t="s">
        <v>32</v>
      </c>
      <c r="F200" s="127" t="s">
        <v>20</v>
      </c>
      <c r="G200" s="127" t="s">
        <v>33</v>
      </c>
      <c r="H200" s="127" t="s">
        <v>34</v>
      </c>
    </row>
    <row r="201" spans="2:9" ht="20" customHeight="1">
      <c r="B201" s="114" t="s">
        <v>63</v>
      </c>
      <c r="C201" s="117" t="s">
        <v>43</v>
      </c>
      <c r="D201" s="114" t="s">
        <v>44</v>
      </c>
      <c r="E201" s="112">
        <v>10</v>
      </c>
      <c r="F201" s="115">
        <v>1</v>
      </c>
      <c r="G201" s="116">
        <v>1</v>
      </c>
      <c r="H201" s="116">
        <f>PRODUCT(F201,G201)</f>
        <v>1</v>
      </c>
    </row>
    <row r="202" spans="2:9" ht="20" customHeight="1">
      <c r="B202" s="114" t="s">
        <v>60</v>
      </c>
      <c r="C202" s="114" t="s">
        <v>36</v>
      </c>
      <c r="D202" s="114" t="s">
        <v>44</v>
      </c>
      <c r="E202" s="112">
        <v>24</v>
      </c>
      <c r="F202" s="115">
        <v>3</v>
      </c>
      <c r="G202" s="74">
        <v>1</v>
      </c>
      <c r="H202" s="116">
        <f>PRODUCT(F202,G202)</f>
        <v>3</v>
      </c>
    </row>
    <row r="203" spans="2:9" ht="20" customHeight="1">
      <c r="B203" s="114" t="s">
        <v>91</v>
      </c>
      <c r="C203" s="114" t="s">
        <v>43</v>
      </c>
      <c r="D203" s="114" t="s">
        <v>44</v>
      </c>
      <c r="E203" s="112">
        <v>15</v>
      </c>
      <c r="F203" s="115">
        <v>1</v>
      </c>
      <c r="G203" s="116">
        <v>1</v>
      </c>
      <c r="H203" s="116">
        <v>1</v>
      </c>
    </row>
    <row r="204" spans="2:9" ht="20" customHeight="1">
      <c r="B204" s="114" t="s">
        <v>55</v>
      </c>
      <c r="C204" s="114" t="s">
        <v>36</v>
      </c>
      <c r="D204" s="114" t="s">
        <v>44</v>
      </c>
      <c r="E204" s="112">
        <v>32</v>
      </c>
      <c r="F204" s="115">
        <v>4</v>
      </c>
      <c r="G204" s="116">
        <v>1</v>
      </c>
      <c r="H204" s="116">
        <f>PRODUCT(F204,G204)</f>
        <v>4</v>
      </c>
    </row>
    <row r="205" spans="2:9" ht="20" customHeight="1">
      <c r="B205" s="128" t="s">
        <v>107</v>
      </c>
      <c r="C205" s="128" t="s">
        <v>36</v>
      </c>
      <c r="D205" s="130" t="s">
        <v>44</v>
      </c>
      <c r="E205" s="112">
        <v>24</v>
      </c>
      <c r="F205" s="119">
        <v>3</v>
      </c>
      <c r="G205" s="129">
        <v>1</v>
      </c>
      <c r="H205" s="129">
        <v>3</v>
      </c>
    </row>
    <row r="206" spans="2:9" ht="20" customHeight="1">
      <c r="B206" s="128" t="s">
        <v>120</v>
      </c>
      <c r="C206" s="128" t="s">
        <v>43</v>
      </c>
      <c r="D206" s="130" t="s">
        <v>44</v>
      </c>
      <c r="E206" s="112">
        <v>20</v>
      </c>
      <c r="F206" s="119">
        <v>1</v>
      </c>
      <c r="G206" s="129">
        <v>1</v>
      </c>
      <c r="H206" s="129">
        <v>1</v>
      </c>
    </row>
    <row r="207" spans="2:9" ht="20" customHeight="1">
      <c r="B207" s="128" t="s">
        <v>139</v>
      </c>
      <c r="C207" s="128" t="s">
        <v>43</v>
      </c>
      <c r="D207" s="130" t="s">
        <v>44</v>
      </c>
      <c r="E207" s="112">
        <v>15</v>
      </c>
      <c r="F207" s="119">
        <v>1</v>
      </c>
      <c r="G207" s="129">
        <v>1</v>
      </c>
      <c r="H207" s="129">
        <v>1</v>
      </c>
    </row>
    <row r="208" spans="2:9" ht="20" customHeight="1">
      <c r="B208" s="128" t="s">
        <v>64</v>
      </c>
      <c r="C208" s="128" t="s">
        <v>36</v>
      </c>
      <c r="D208" s="130" t="s">
        <v>44</v>
      </c>
      <c r="E208" s="112">
        <v>16</v>
      </c>
      <c r="F208" s="115">
        <v>2</v>
      </c>
      <c r="G208" s="129">
        <v>1</v>
      </c>
      <c r="H208" s="129">
        <f>PRODUCT(F208,G208)</f>
        <v>2</v>
      </c>
    </row>
    <row r="209" spans="2:8" ht="20" customHeight="1">
      <c r="B209" s="128" t="s">
        <v>58</v>
      </c>
      <c r="C209" s="134" t="s">
        <v>43</v>
      </c>
      <c r="D209" s="130" t="s">
        <v>44</v>
      </c>
      <c r="E209" s="112">
        <v>15</v>
      </c>
      <c r="F209" s="115">
        <v>1</v>
      </c>
      <c r="G209" s="129">
        <v>1</v>
      </c>
      <c r="H209" s="129">
        <f t="shared" ref="H209:H211" si="13">PRODUCT(F209,G209)</f>
        <v>1</v>
      </c>
    </row>
    <row r="210" spans="2:8" ht="20" customHeight="1">
      <c r="B210" s="128" t="s">
        <v>59</v>
      </c>
      <c r="C210" s="128" t="s">
        <v>36</v>
      </c>
      <c r="D210" s="130" t="s">
        <v>44</v>
      </c>
      <c r="E210" s="112">
        <v>32</v>
      </c>
      <c r="F210" s="115">
        <v>4</v>
      </c>
      <c r="G210" s="144">
        <v>1</v>
      </c>
      <c r="H210" s="129">
        <f t="shared" si="13"/>
        <v>4</v>
      </c>
    </row>
    <row r="211" spans="2:8" ht="20" customHeight="1">
      <c r="B211" s="128" t="s">
        <v>329</v>
      </c>
      <c r="C211" s="128" t="s">
        <v>36</v>
      </c>
      <c r="D211" s="128" t="s">
        <v>44</v>
      </c>
      <c r="E211" s="112">
        <v>32</v>
      </c>
      <c r="F211" s="115">
        <v>4</v>
      </c>
      <c r="G211" s="129">
        <v>1</v>
      </c>
      <c r="H211" s="129">
        <f t="shared" si="13"/>
        <v>4</v>
      </c>
    </row>
    <row r="212" spans="2:8" ht="20" customHeight="1">
      <c r="B212" s="128" t="s">
        <v>67</v>
      </c>
      <c r="C212" s="131" t="s">
        <v>43</v>
      </c>
      <c r="D212" s="130" t="s">
        <v>44</v>
      </c>
      <c r="E212" s="112">
        <v>20</v>
      </c>
      <c r="F212" s="115">
        <v>1</v>
      </c>
      <c r="G212" s="129">
        <v>1</v>
      </c>
      <c r="H212" s="129">
        <f t="shared" ref="H212:H219" si="14">PRODUCT(F212,G212)</f>
        <v>1</v>
      </c>
    </row>
    <row r="213" spans="2:8" ht="20" customHeight="1">
      <c r="B213" s="128" t="s">
        <v>88</v>
      </c>
      <c r="C213" s="131" t="s">
        <v>43</v>
      </c>
      <c r="D213" s="130" t="s">
        <v>44</v>
      </c>
      <c r="E213" s="112">
        <v>12</v>
      </c>
      <c r="F213" s="115">
        <v>1</v>
      </c>
      <c r="G213" s="129">
        <v>1</v>
      </c>
      <c r="H213" s="129">
        <f t="shared" si="14"/>
        <v>1</v>
      </c>
    </row>
    <row r="214" spans="2:8" ht="20" customHeight="1">
      <c r="B214" s="128" t="s">
        <v>89</v>
      </c>
      <c r="C214" s="131" t="s">
        <v>43</v>
      </c>
      <c r="D214" s="130" t="s">
        <v>44</v>
      </c>
      <c r="E214" s="112">
        <v>7</v>
      </c>
      <c r="F214" s="115">
        <v>1</v>
      </c>
      <c r="G214" s="129">
        <v>1</v>
      </c>
      <c r="H214" s="129">
        <f t="shared" si="14"/>
        <v>1</v>
      </c>
    </row>
    <row r="215" spans="2:8" ht="20" customHeight="1">
      <c r="B215" s="128" t="s">
        <v>90</v>
      </c>
      <c r="C215" s="131" t="s">
        <v>43</v>
      </c>
      <c r="D215" s="130" t="s">
        <v>44</v>
      </c>
      <c r="E215" s="112">
        <v>11</v>
      </c>
      <c r="F215" s="115">
        <v>1</v>
      </c>
      <c r="G215" s="129">
        <v>1</v>
      </c>
      <c r="H215" s="129">
        <f t="shared" si="14"/>
        <v>1</v>
      </c>
    </row>
    <row r="216" spans="2:8" ht="20" customHeight="1">
      <c r="B216" s="128" t="s">
        <v>74</v>
      </c>
      <c r="C216" s="128" t="s">
        <v>36</v>
      </c>
      <c r="D216" s="130" t="s">
        <v>44</v>
      </c>
      <c r="E216" s="112">
        <v>40</v>
      </c>
      <c r="F216" s="115">
        <v>5</v>
      </c>
      <c r="G216" s="129">
        <v>1</v>
      </c>
      <c r="H216" s="129">
        <f t="shared" si="14"/>
        <v>5</v>
      </c>
    </row>
    <row r="217" spans="2:8" ht="20" customHeight="1">
      <c r="B217" s="128" t="s">
        <v>79</v>
      </c>
      <c r="C217" s="128" t="s">
        <v>36</v>
      </c>
      <c r="D217" s="130" t="s">
        <v>44</v>
      </c>
      <c r="E217" s="112">
        <v>32</v>
      </c>
      <c r="F217" s="115">
        <v>4</v>
      </c>
      <c r="G217" s="129">
        <v>1</v>
      </c>
      <c r="H217" s="129">
        <f t="shared" si="14"/>
        <v>4</v>
      </c>
    </row>
    <row r="218" spans="2:8" ht="20" customHeight="1">
      <c r="B218" s="128" t="s">
        <v>80</v>
      </c>
      <c r="C218" s="128" t="s">
        <v>36</v>
      </c>
      <c r="D218" s="130" t="s">
        <v>44</v>
      </c>
      <c r="E218" s="112">
        <v>16</v>
      </c>
      <c r="F218" s="115">
        <v>2</v>
      </c>
      <c r="G218" s="129">
        <v>1</v>
      </c>
      <c r="H218" s="129">
        <f t="shared" si="14"/>
        <v>2</v>
      </c>
    </row>
    <row r="219" spans="2:8" ht="20" customHeight="1">
      <c r="B219" s="128" t="s">
        <v>81</v>
      </c>
      <c r="C219" s="128" t="s">
        <v>36</v>
      </c>
      <c r="D219" s="130" t="s">
        <v>44</v>
      </c>
      <c r="E219" s="112">
        <v>32</v>
      </c>
      <c r="F219" s="115">
        <v>4</v>
      </c>
      <c r="G219" s="129">
        <v>1</v>
      </c>
      <c r="H219" s="129">
        <f t="shared" si="14"/>
        <v>4</v>
      </c>
    </row>
    <row r="220" spans="2:8" ht="20" customHeight="1">
      <c r="B220" s="128" t="s">
        <v>92</v>
      </c>
      <c r="C220" s="128" t="s">
        <v>43</v>
      </c>
      <c r="D220" s="130" t="s">
        <v>44</v>
      </c>
      <c r="E220" s="112">
        <v>12</v>
      </c>
      <c r="F220" s="115">
        <v>1</v>
      </c>
      <c r="G220" s="129">
        <v>1</v>
      </c>
      <c r="H220" s="129">
        <v>1</v>
      </c>
    </row>
    <row r="221" spans="2:8">
      <c r="B221" s="126" t="s">
        <v>50</v>
      </c>
      <c r="C221" s="126"/>
      <c r="D221" s="126"/>
      <c r="E221" s="127"/>
      <c r="F221" s="127"/>
      <c r="G221" s="127"/>
      <c r="H221" s="127">
        <f>SUM(H201:H220)</f>
        <v>45</v>
      </c>
    </row>
    <row r="222" spans="2:8">
      <c r="B222" s="141" t="s">
        <v>97</v>
      </c>
      <c r="E222" s="146"/>
      <c r="F222" s="146"/>
      <c r="G222" s="77"/>
      <c r="H222" s="77"/>
    </row>
    <row r="223" spans="2:8">
      <c r="B223" s="141" t="s">
        <v>14</v>
      </c>
      <c r="E223" s="146"/>
      <c r="F223" s="146"/>
      <c r="G223" s="77"/>
      <c r="H223" s="77"/>
    </row>
    <row r="224" spans="2:8">
      <c r="E224" s="146"/>
      <c r="F224" s="146"/>
      <c r="G224" s="77"/>
      <c r="H224" s="77"/>
    </row>
    <row r="225" spans="1:8">
      <c r="B225" s="107" t="s">
        <v>98</v>
      </c>
      <c r="E225" s="146"/>
      <c r="F225" s="146"/>
      <c r="G225" s="77"/>
      <c r="H225" s="77"/>
    </row>
    <row r="226" spans="1:8">
      <c r="B226" s="107" t="s">
        <v>99</v>
      </c>
      <c r="E226" s="146"/>
      <c r="F226" s="146"/>
      <c r="G226" s="77"/>
      <c r="H226" s="77"/>
    </row>
    <row r="227" spans="1:8">
      <c r="B227" s="107" t="s">
        <v>100</v>
      </c>
      <c r="E227" s="146"/>
      <c r="F227" s="146"/>
      <c r="G227" s="77"/>
      <c r="H227" s="77"/>
    </row>
    <row r="228" spans="1:8">
      <c r="B228" s="107" t="s">
        <v>101</v>
      </c>
      <c r="E228" s="146"/>
      <c r="F228" s="146"/>
      <c r="G228" s="77"/>
      <c r="H228" s="77"/>
    </row>
    <row r="229" spans="1:8">
      <c r="B229" s="107" t="s">
        <v>102</v>
      </c>
      <c r="G229" s="77"/>
      <c r="H229" s="77"/>
    </row>
    <row r="230" spans="1:8">
      <c r="B230" s="107" t="s">
        <v>213</v>
      </c>
      <c r="G230" s="77"/>
      <c r="H230" s="77"/>
    </row>
    <row r="231" spans="1:8">
      <c r="G231" s="147"/>
      <c r="H231" s="148"/>
    </row>
    <row r="232" spans="1:8">
      <c r="B232" s="107" t="s">
        <v>103</v>
      </c>
    </row>
    <row r="233" spans="1:8">
      <c r="B233" s="107" t="s">
        <v>24</v>
      </c>
    </row>
    <row r="235" spans="1:8" ht="15">
      <c r="B235" s="108" t="s">
        <v>317</v>
      </c>
      <c r="C235" s="196" t="s">
        <v>322</v>
      </c>
      <c r="D235" s="196"/>
      <c r="E235" s="196"/>
      <c r="F235" s="196"/>
      <c r="G235" s="196"/>
      <c r="H235" s="196"/>
    </row>
    <row r="236" spans="1:8" ht="15">
      <c r="B236"/>
      <c r="C236"/>
      <c r="D236"/>
      <c r="E236"/>
      <c r="F236"/>
      <c r="G236"/>
      <c r="H236"/>
    </row>
    <row r="237" spans="1:8">
      <c r="B237" s="108" t="s">
        <v>318</v>
      </c>
      <c r="C237" s="108"/>
      <c r="D237" s="108"/>
      <c r="E237" s="109"/>
      <c r="F237" s="109"/>
      <c r="G237" s="109"/>
      <c r="H237" s="109"/>
    </row>
    <row r="238" spans="1:8">
      <c r="B238" s="108" t="s">
        <v>31</v>
      </c>
      <c r="C238" s="108" t="s">
        <v>16</v>
      </c>
      <c r="D238" s="108" t="s">
        <v>18</v>
      </c>
      <c r="E238" s="109" t="s">
        <v>32</v>
      </c>
      <c r="F238" s="109" t="s">
        <v>20</v>
      </c>
      <c r="G238" s="109" t="s">
        <v>33</v>
      </c>
      <c r="H238" s="109" t="s">
        <v>34</v>
      </c>
    </row>
    <row r="239" spans="1:8">
      <c r="A239" s="46" t="s">
        <v>280</v>
      </c>
      <c r="B239" s="172" t="s">
        <v>119</v>
      </c>
      <c r="C239" s="111" t="s">
        <v>43</v>
      </c>
      <c r="D239" s="110" t="s">
        <v>308</v>
      </c>
      <c r="E239" s="112">
        <v>7</v>
      </c>
      <c r="F239" s="112">
        <v>0</v>
      </c>
      <c r="G239" s="113">
        <v>1</v>
      </c>
      <c r="H239" s="113">
        <v>0</v>
      </c>
    </row>
    <row r="240" spans="1:8">
      <c r="A240" s="46" t="s">
        <v>280</v>
      </c>
      <c r="B240" s="171" t="s">
        <v>145</v>
      </c>
      <c r="C240" s="114" t="s">
        <v>36</v>
      </c>
      <c r="D240" s="114" t="s">
        <v>326</v>
      </c>
      <c r="E240" s="112">
        <v>32</v>
      </c>
      <c r="F240" s="115">
        <v>4</v>
      </c>
      <c r="G240" s="116">
        <v>1</v>
      </c>
      <c r="H240" s="116">
        <f t="shared" ref="H240:H244" si="15">PRODUCT(F240,G240)</f>
        <v>4</v>
      </c>
    </row>
    <row r="241" spans="1:8">
      <c r="A241" s="46" t="s">
        <v>280</v>
      </c>
      <c r="B241" s="171" t="s">
        <v>319</v>
      </c>
      <c r="C241" s="114" t="s">
        <v>36</v>
      </c>
      <c r="D241" s="114" t="s">
        <v>326</v>
      </c>
      <c r="E241" s="112">
        <v>32</v>
      </c>
      <c r="F241" s="115">
        <v>4</v>
      </c>
      <c r="G241" s="116">
        <v>1</v>
      </c>
      <c r="H241" s="116">
        <f t="shared" si="15"/>
        <v>4</v>
      </c>
    </row>
    <row r="242" spans="1:8">
      <c r="A242" s="46" t="s">
        <v>280</v>
      </c>
      <c r="B242" s="172" t="s">
        <v>321</v>
      </c>
      <c r="C242" s="110" t="s">
        <v>36</v>
      </c>
      <c r="D242" s="114" t="s">
        <v>326</v>
      </c>
      <c r="E242" s="112">
        <v>32</v>
      </c>
      <c r="F242" s="112">
        <v>4</v>
      </c>
      <c r="G242" s="173">
        <v>1</v>
      </c>
      <c r="H242" s="173">
        <f t="shared" si="15"/>
        <v>4</v>
      </c>
    </row>
    <row r="243" spans="1:8">
      <c r="A243" s="46" t="s">
        <v>280</v>
      </c>
      <c r="B243" s="171" t="s">
        <v>144</v>
      </c>
      <c r="C243" s="114" t="s">
        <v>36</v>
      </c>
      <c r="D243" s="114" t="s">
        <v>326</v>
      </c>
      <c r="E243" s="112">
        <v>32</v>
      </c>
      <c r="F243" s="115">
        <v>4</v>
      </c>
      <c r="G243" s="116">
        <v>1</v>
      </c>
      <c r="H243" s="116">
        <f t="shared" si="15"/>
        <v>4</v>
      </c>
    </row>
    <row r="244" spans="1:8">
      <c r="A244" s="46" t="s">
        <v>280</v>
      </c>
      <c r="B244" s="171" t="s">
        <v>143</v>
      </c>
      <c r="C244" s="114" t="s">
        <v>36</v>
      </c>
      <c r="D244" s="114" t="s">
        <v>326</v>
      </c>
      <c r="E244" s="112">
        <v>32</v>
      </c>
      <c r="F244" s="115">
        <v>4</v>
      </c>
      <c r="G244" s="116">
        <v>1</v>
      </c>
      <c r="H244" s="116">
        <f t="shared" si="15"/>
        <v>4</v>
      </c>
    </row>
    <row r="245" spans="1:8">
      <c r="A245" s="46" t="s">
        <v>280</v>
      </c>
      <c r="B245" s="177" t="s">
        <v>320</v>
      </c>
      <c r="C245" s="120" t="s">
        <v>43</v>
      </c>
      <c r="D245" s="114" t="s">
        <v>326</v>
      </c>
      <c r="E245" s="112">
        <v>12</v>
      </c>
      <c r="F245" s="122">
        <v>1</v>
      </c>
      <c r="G245" s="121">
        <v>1</v>
      </c>
      <c r="H245" s="121">
        <v>1</v>
      </c>
    </row>
    <row r="246" spans="1:8">
      <c r="A246" s="46" t="s">
        <v>280</v>
      </c>
      <c r="B246" s="177" t="s">
        <v>142</v>
      </c>
      <c r="C246" s="120" t="s">
        <v>43</v>
      </c>
      <c r="D246" s="114" t="s">
        <v>326</v>
      </c>
      <c r="E246" s="112">
        <v>10</v>
      </c>
      <c r="F246" s="122">
        <v>1</v>
      </c>
      <c r="G246" s="121">
        <v>1</v>
      </c>
      <c r="H246" s="121">
        <v>1</v>
      </c>
    </row>
    <row r="247" spans="1:8">
      <c r="A247" s="46" t="s">
        <v>280</v>
      </c>
      <c r="B247" s="177" t="s">
        <v>140</v>
      </c>
      <c r="C247" s="120" t="s">
        <v>43</v>
      </c>
      <c r="D247" s="114" t="s">
        <v>326</v>
      </c>
      <c r="E247" s="112">
        <v>15</v>
      </c>
      <c r="F247" s="122">
        <v>1</v>
      </c>
      <c r="G247" s="121">
        <v>1</v>
      </c>
      <c r="H247" s="121">
        <v>1</v>
      </c>
    </row>
    <row r="248" spans="1:8">
      <c r="B248" s="114" t="s">
        <v>42</v>
      </c>
      <c r="C248" s="117" t="s">
        <v>43</v>
      </c>
      <c r="D248" s="114" t="s">
        <v>326</v>
      </c>
      <c r="E248" s="112">
        <v>30</v>
      </c>
      <c r="F248" s="115">
        <v>1</v>
      </c>
      <c r="G248" s="116">
        <v>1</v>
      </c>
      <c r="H248" s="116">
        <f>PRODUCT(F248,G248)</f>
        <v>1</v>
      </c>
    </row>
    <row r="249" spans="1:8">
      <c r="B249" s="120" t="s">
        <v>67</v>
      </c>
      <c r="C249" s="120" t="s">
        <v>43</v>
      </c>
      <c r="D249" s="114" t="s">
        <v>326</v>
      </c>
      <c r="E249" s="112">
        <v>20</v>
      </c>
      <c r="F249" s="122">
        <v>1</v>
      </c>
      <c r="G249" s="121">
        <v>1</v>
      </c>
      <c r="H249" s="121">
        <v>1</v>
      </c>
    </row>
    <row r="250" spans="1:8">
      <c r="B250" s="108" t="s">
        <v>50</v>
      </c>
      <c r="C250" s="108"/>
      <c r="D250" s="108"/>
      <c r="E250" s="109"/>
      <c r="F250" s="109"/>
      <c r="G250" s="109"/>
      <c r="H250" s="109">
        <f>SUM(H239:H247)</f>
        <v>23</v>
      </c>
    </row>
    <row r="251" spans="1:8" ht="15">
      <c r="B251"/>
      <c r="C251"/>
      <c r="D251"/>
      <c r="E251"/>
      <c r="F251"/>
      <c r="G251"/>
      <c r="H251"/>
    </row>
    <row r="252" spans="1:8" ht="15">
      <c r="B252"/>
      <c r="C252"/>
      <c r="D252"/>
      <c r="E252"/>
      <c r="F252"/>
      <c r="G252"/>
      <c r="H252"/>
    </row>
    <row r="253" spans="1:8" ht="15">
      <c r="B253"/>
      <c r="C253"/>
      <c r="D253"/>
      <c r="E253"/>
      <c r="F253"/>
      <c r="G253"/>
      <c r="H253"/>
    </row>
    <row r="254" spans="1:8" ht="15">
      <c r="B254"/>
      <c r="C254"/>
      <c r="D254"/>
      <c r="E254"/>
      <c r="F254"/>
      <c r="G254"/>
      <c r="H254"/>
    </row>
    <row r="255" spans="1:8" ht="15">
      <c r="B255"/>
      <c r="C255"/>
      <c r="D255"/>
      <c r="E255"/>
      <c r="F255"/>
      <c r="G255"/>
      <c r="H255"/>
    </row>
    <row r="256" spans="1:8" ht="15">
      <c r="B256"/>
      <c r="C256"/>
      <c r="D256"/>
      <c r="E256"/>
      <c r="F256"/>
      <c r="G256"/>
      <c r="H256"/>
    </row>
    <row r="257" spans="2:8" ht="15">
      <c r="B257"/>
      <c r="C257"/>
      <c r="D257"/>
      <c r="E257"/>
      <c r="F257"/>
      <c r="G257"/>
      <c r="H257"/>
    </row>
    <row r="258" spans="2:8" ht="15">
      <c r="B258"/>
      <c r="C258"/>
      <c r="D258"/>
      <c r="E258"/>
      <c r="F258"/>
      <c r="G258"/>
      <c r="H258"/>
    </row>
    <row r="259" spans="2:8" ht="15">
      <c r="B259"/>
      <c r="C259"/>
      <c r="D259"/>
      <c r="E259"/>
      <c r="F259"/>
      <c r="G259"/>
      <c r="H259"/>
    </row>
    <row r="260" spans="2:8" ht="15">
      <c r="B260"/>
      <c r="C260"/>
      <c r="D260"/>
      <c r="E260"/>
      <c r="F260"/>
      <c r="G260"/>
      <c r="H260"/>
    </row>
    <row r="261" spans="2:8" ht="15">
      <c r="B261"/>
      <c r="C261"/>
      <c r="D261"/>
      <c r="E261"/>
      <c r="F261"/>
      <c r="G261"/>
      <c r="H261"/>
    </row>
    <row r="262" spans="2:8" ht="15">
      <c r="B262"/>
      <c r="C262"/>
      <c r="D262"/>
      <c r="E262"/>
      <c r="F262"/>
      <c r="G262"/>
      <c r="H262"/>
    </row>
    <row r="263" spans="2:8" ht="15">
      <c r="B263"/>
      <c r="C263"/>
      <c r="D263"/>
      <c r="E263"/>
      <c r="F263"/>
      <c r="G263"/>
      <c r="H263"/>
    </row>
    <row r="264" spans="2:8" ht="15">
      <c r="B264"/>
      <c r="C264"/>
      <c r="D264"/>
      <c r="E264"/>
      <c r="F264"/>
      <c r="G264"/>
      <c r="H264"/>
    </row>
    <row r="265" spans="2:8" ht="15">
      <c r="B265"/>
      <c r="C265"/>
      <c r="D265"/>
      <c r="E265"/>
      <c r="F265"/>
      <c r="G265"/>
      <c r="H265"/>
    </row>
    <row r="266" spans="2:8" ht="15">
      <c r="B266"/>
      <c r="C266"/>
      <c r="D266"/>
      <c r="E266"/>
      <c r="F266"/>
      <c r="G266"/>
      <c r="H266"/>
    </row>
    <row r="267" spans="2:8" ht="15">
      <c r="B267"/>
      <c r="C267"/>
      <c r="D267"/>
      <c r="E267"/>
      <c r="F267"/>
      <c r="G267"/>
      <c r="H267"/>
    </row>
    <row r="268" spans="2:8" ht="15">
      <c r="B268"/>
      <c r="C268"/>
      <c r="D268"/>
      <c r="E268"/>
      <c r="F268"/>
      <c r="G268"/>
      <c r="H268"/>
    </row>
    <row r="269" spans="2:8" ht="15">
      <c r="B269"/>
      <c r="C269"/>
      <c r="D269"/>
      <c r="E269"/>
      <c r="F269"/>
      <c r="G269"/>
      <c r="H269"/>
    </row>
    <row r="270" spans="2:8" ht="15">
      <c r="B270"/>
      <c r="C270"/>
      <c r="D270"/>
      <c r="E270"/>
      <c r="F270"/>
      <c r="G270"/>
      <c r="H270"/>
    </row>
    <row r="271" spans="2:8" ht="15">
      <c r="B271"/>
      <c r="C271"/>
      <c r="D271"/>
      <c r="E271"/>
      <c r="F271"/>
      <c r="G271"/>
      <c r="H271"/>
    </row>
    <row r="272" spans="2:8" ht="15">
      <c r="B272"/>
      <c r="C272"/>
      <c r="D272"/>
      <c r="E272"/>
      <c r="F272"/>
      <c r="G272"/>
      <c r="H272"/>
    </row>
    <row r="273" spans="2:8" ht="15">
      <c r="B273"/>
      <c r="C273"/>
      <c r="D273"/>
      <c r="E273"/>
      <c r="F273"/>
      <c r="G273"/>
      <c r="H273"/>
    </row>
    <row r="274" spans="2:8">
      <c r="E274" s="107"/>
      <c r="F274" s="107"/>
      <c r="G274" s="107"/>
      <c r="H274" s="107"/>
    </row>
  </sheetData>
  <sheetProtection algorithmName="SHA-512" hashValue="fCjPkYQOmG+kPoYIKspBEePzz8YlqvC0vjVUfv+6idcVva4vLlYPtV2BxegASHuMS7ssFzDL5D/aiP+LbyMkZQ==" saltValue="R1v1koVEZDWWD846Nyv2Aw==" spinCount="100000" sheet="1" objects="1" scenarios="1"/>
  <mergeCells count="1">
    <mergeCell ref="C235:H23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5CC9-7779-4FE0-912E-E86CB40CA97D}">
  <sheetPr codeName="Sheet8"/>
  <dimension ref="A1:B109"/>
  <sheetViews>
    <sheetView topLeftCell="A14" workbookViewId="0">
      <selection activeCell="B102" sqref="B102"/>
    </sheetView>
  </sheetViews>
  <sheetFormatPr baseColWidth="10" defaultColWidth="12.6640625" defaultRowHeight="14"/>
  <cols>
    <col min="1" max="1" width="62" style="107" customWidth="1"/>
    <col min="2" max="2" width="99.33203125" style="107" customWidth="1"/>
    <col min="3" max="16384" width="12.6640625" style="107"/>
  </cols>
  <sheetData>
    <row r="1" spans="1:2" ht="15.75" customHeight="1">
      <c r="A1" s="149" t="s">
        <v>31</v>
      </c>
      <c r="B1" s="149" t="s">
        <v>104</v>
      </c>
    </row>
    <row r="2" spans="1:2">
      <c r="A2" s="150" t="s">
        <v>105</v>
      </c>
      <c r="B2" s="151" t="str">
        <f t="shared" ref="B2:B96" si="0">CONCATENATE("https://community-content.workday.com/en-us/collections/learn/training/training-catalog/course-detail.html?title=", SUBSTITUTE(A2, " ", "%20"))</f>
        <v>https://community-content.workday.com/en-us/collections/learn/training/training-catalog/course-detail.html?title=Absence%20Calculation%20Engine%20for%20Administrators</v>
      </c>
    </row>
    <row r="3" spans="1:2">
      <c r="A3" s="150" t="s">
        <v>35</v>
      </c>
      <c r="B3" s="151" t="str">
        <f t="shared" si="0"/>
        <v>https://community-content.workday.com/en-us/collections/learn/training/training-catalog/course-detail.html?title=Absence%20for%20Administrators</v>
      </c>
    </row>
    <row r="4" spans="1:2">
      <c r="A4" s="150" t="s">
        <v>106</v>
      </c>
      <c r="B4" s="151" t="str">
        <f t="shared" si="0"/>
        <v>https://community-content.workday.com/en-us/collections/learn/training/training-catalog/course-detail.html?title=HCM%20Fundamentals</v>
      </c>
    </row>
    <row r="5" spans="1:2">
      <c r="A5" s="150" t="s">
        <v>35</v>
      </c>
      <c r="B5" s="151" t="str">
        <f t="shared" si="0"/>
        <v>https://community-content.workday.com/en-us/collections/learn/training/training-catalog/course-detail.html?title=Absence%20for%20Administrators</v>
      </c>
    </row>
    <row r="6" spans="1:2">
      <c r="A6" s="150" t="s">
        <v>107</v>
      </c>
      <c r="B6" s="151" t="str">
        <f t="shared" si="0"/>
        <v>https://community-content.workday.com/en-us/collections/learn/training/training-catalog/course-detail.html?title=Accounting%20Center%20for%20Administrators</v>
      </c>
    </row>
    <row r="7" spans="1:2">
      <c r="A7" s="150" t="s">
        <v>108</v>
      </c>
      <c r="B7" s="151" t="str">
        <f t="shared" si="0"/>
        <v>https://community-content.workday.com/en-us/collections/learn/training/training-catalog/course-detail.html?title=Adaptive%20Planning%20for%20Administrators</v>
      </c>
    </row>
    <row r="8" spans="1:2">
      <c r="A8" s="150" t="s">
        <v>85</v>
      </c>
      <c r="B8" s="151" t="str">
        <f t="shared" si="0"/>
        <v>https://community-content.workday.com/en-us/collections/learn/training/training-catalog/course-detail.html?title=Advanced%20Compensation%20for%20Administrators</v>
      </c>
    </row>
    <row r="9" spans="1:2">
      <c r="A9" s="150" t="s">
        <v>87</v>
      </c>
      <c r="B9" s="151" t="str">
        <f t="shared" si="0"/>
        <v>https://community-content.workday.com/en-us/collections/learn/training/training-catalog/course-detail.html?title=Auditor%20Basics</v>
      </c>
    </row>
    <row r="10" spans="1:2">
      <c r="A10" s="150" t="s">
        <v>91</v>
      </c>
      <c r="B10" s="151" t="str">
        <f t="shared" si="0"/>
        <v>https://community-content.workday.com/en-us/collections/learn/training/training-catalog/course-detail.html?title=Banking%20and%20Settlement%20for%20Administrators</v>
      </c>
    </row>
    <row r="11" spans="1:2">
      <c r="A11" s="150" t="s">
        <v>37</v>
      </c>
      <c r="B11" s="151" t="str">
        <f t="shared" si="0"/>
        <v>https://community-content.workday.com/en-us/collections/learn/training/training-catalog/course-detail.html?title=Benefits%20for%20Administrators</v>
      </c>
    </row>
    <row r="12" spans="1:2">
      <c r="A12" s="150" t="s">
        <v>109</v>
      </c>
      <c r="B12" s="151" t="str">
        <f t="shared" si="0"/>
        <v>https://community-content.workday.com/en-us/collections/learn/training/training-catalog/course-detail.html?title=Benefits%20for%20Business%20Users</v>
      </c>
    </row>
    <row r="13" spans="1:2">
      <c r="A13" s="150" t="s">
        <v>92</v>
      </c>
      <c r="B13" s="151" t="str">
        <f t="shared" si="0"/>
        <v>https://community-content.workday.com/en-us/collections/learn/training/training-catalog/course-detail.html?title=Business%20Assets%20for%20Administrators</v>
      </c>
    </row>
    <row r="14" spans="1:2">
      <c r="A14" s="150" t="s">
        <v>67</v>
      </c>
      <c r="B14" s="151" t="str">
        <f t="shared" si="0"/>
        <v>https://community-content.workday.com/en-us/collections/learn/training/training-catalog/course-detail.html?title=Business%20Process%20for%20Administrators</v>
      </c>
    </row>
    <row r="15" spans="1:2">
      <c r="A15" s="150" t="s">
        <v>110</v>
      </c>
      <c r="B15" s="151" t="str">
        <f t="shared" si="0"/>
        <v>https://community-content.workday.com/en-us/collections/learn/training/training-catalog/course-detail.html?title=Canada%20Payroll%20for%20Administrators</v>
      </c>
    </row>
    <row r="16" spans="1:2">
      <c r="A16" s="150" t="s">
        <v>38</v>
      </c>
      <c r="B16" s="151" t="str">
        <f t="shared" si="0"/>
        <v>https://community-content.workday.com/en-us/collections/learn/training/training-catalog/course-detail.html?title=Compensation%20for%20Administrators</v>
      </c>
    </row>
    <row r="17" spans="1:2">
      <c r="A17" s="150" t="s">
        <v>111</v>
      </c>
      <c r="B17" s="151" t="str">
        <f t="shared" si="0"/>
        <v>https://community-content.workday.com/en-us/collections/learn/training/training-catalog/course-detail.html?title=Compensation%20for%20Business%20Users</v>
      </c>
    </row>
    <row r="18" spans="1:2">
      <c r="A18" s="150" t="s">
        <v>112</v>
      </c>
      <c r="B18" s="151" t="str">
        <f t="shared" si="0"/>
        <v>https://community-content.workday.com/en-us/collections/learn/training/training-catalog/course-detail.html?title=Creating%20and%20Maintaining%20Custom%20Organizations%20Series</v>
      </c>
    </row>
    <row r="19" spans="1:2">
      <c r="A19" s="150" t="s">
        <v>47</v>
      </c>
      <c r="B19" s="151" t="str">
        <f t="shared" si="0"/>
        <v>https://community-content.workday.com/en-us/collections/learn/training/training-catalog/course-detail.html?title=Creating%20and%20Securing%20Integrations</v>
      </c>
    </row>
    <row r="20" spans="1:2">
      <c r="A20" s="150" t="s">
        <v>113</v>
      </c>
      <c r="B20" s="151" t="str">
        <f t="shared" si="0"/>
        <v>https://community-content.workday.com/en-us/collections/learn/training/training-catalog/course-detail.html?title=Creating%20Benefits%20Connector%20Integrations</v>
      </c>
    </row>
    <row r="21" spans="1:2">
      <c r="A21" s="150" t="s">
        <v>68</v>
      </c>
      <c r="B21" s="151" t="str">
        <f t="shared" si="0"/>
        <v>https://community-content.workday.com/en-us/collections/learn/training/training-catalog/course-detail.html?title=Creating%20Inbound%20EIB%20Integrations</v>
      </c>
    </row>
    <row r="22" spans="1:2">
      <c r="A22" s="150" t="s">
        <v>74</v>
      </c>
      <c r="B22" s="151" t="str">
        <f t="shared" si="0"/>
        <v>https://community-content.workday.com/en-us/collections/learn/training/training-catalog/course-detail.html?title=Creating%20Integrations%20Using%20Workday%20Studio</v>
      </c>
    </row>
    <row r="23" spans="1:2">
      <c r="A23" s="150" t="s">
        <v>75</v>
      </c>
      <c r="B23" s="151" t="str">
        <f t="shared" si="0"/>
        <v>https://community-content.workday.com/en-us/collections/learn/training/training-catalog/course-detail.html?title=Creating%20Reports%20Using%20Workday%20Studio%20Report%20Designer%20(BIRT)</v>
      </c>
    </row>
    <row r="24" spans="1:2">
      <c r="A24" s="150" t="s">
        <v>69</v>
      </c>
      <c r="B24" s="151" t="str">
        <f t="shared" si="0"/>
        <v>https://community-content.workday.com/en-us/collections/learn/training/training-catalog/course-detail.html?title=Custom%20Fields%20for%20Administrators</v>
      </c>
    </row>
    <row r="25" spans="1:2">
      <c r="A25" s="150" t="s">
        <v>55</v>
      </c>
      <c r="B25" s="151" t="str">
        <f t="shared" si="0"/>
        <v>https://community-content.workday.com/en-us/collections/learn/training/training-catalog/course-detail.html?title=Customer%20Accounts%20and%20Contracts%20for%20Administrators</v>
      </c>
    </row>
    <row r="26" spans="1:2">
      <c r="A26" s="150" t="s">
        <v>329</v>
      </c>
      <c r="B26" s="151" t="str">
        <f t="shared" si="0"/>
        <v>https://community-content.workday.com/en-us/collections/learn/training/training-catalog/course-detail.html?title=Creating%20Integrations%20Using%20Workday%20Orchestrate</v>
      </c>
    </row>
    <row r="27" spans="1:2">
      <c r="A27" s="150" t="s">
        <v>70</v>
      </c>
      <c r="B27" s="151" t="str">
        <f t="shared" si="0"/>
        <v>https://community-content.workday.com/en-us/collections/learn/training/training-catalog/course-detail.html?title=Discovery%20Boards%20for%20Administrators</v>
      </c>
    </row>
    <row r="28" spans="1:2">
      <c r="A28" s="150" t="s">
        <v>114</v>
      </c>
      <c r="B28" s="151" t="str">
        <f t="shared" si="0"/>
        <v>https://community-content.workday.com/en-us/collections/learn/training/training-catalog/course-detail.html?title=Endowment%20Accounting%20for%20Administrators</v>
      </c>
    </row>
    <row r="29" spans="1:2">
      <c r="A29" s="150" t="s">
        <v>88</v>
      </c>
      <c r="B29" s="151" t="str">
        <f t="shared" si="0"/>
        <v>https://community-content.workday.com/en-us/collections/learn/training/training-catalog/course-detail.html?title=Expenses%20for%20Administrators</v>
      </c>
    </row>
    <row r="30" spans="1:2">
      <c r="A30" s="150" t="s">
        <v>115</v>
      </c>
      <c r="B30" s="151" t="str">
        <f t="shared" si="0"/>
        <v>https://community-content.workday.com/en-us/collections/learn/training/training-catalog/course-detail.html?title=Finance:%20Accounting%20Setup%20and%20Journal%20Processing</v>
      </c>
    </row>
    <row r="31" spans="1:2">
      <c r="A31" s="150" t="s">
        <v>116</v>
      </c>
      <c r="B31" s="151" t="str">
        <f t="shared" si="0"/>
        <v>https://community-content.workday.com/en-us/collections/learn/training/training-catalog/course-detail.html?title=Finance:%20Processing%20Customer%20Invoices</v>
      </c>
    </row>
    <row r="32" spans="1:2">
      <c r="A32" s="150" t="s">
        <v>117</v>
      </c>
      <c r="B32" s="151" t="str">
        <f t="shared" si="0"/>
        <v>https://community-content.workday.com/en-us/collections/learn/training/training-catalog/course-detail.html?title=Finance:%20Processing%20Supplier%20Invoices</v>
      </c>
    </row>
    <row r="33" spans="1:2">
      <c r="A33" s="150" t="s">
        <v>56</v>
      </c>
      <c r="B33" s="151" t="str">
        <f t="shared" si="0"/>
        <v>https://community-content.workday.com/en-us/collections/learn/training/training-catalog/course-detail.html?title=Financial%20Accounting%20for%20Administrators</v>
      </c>
    </row>
    <row r="34" spans="1:2">
      <c r="A34" s="150" t="s">
        <v>63</v>
      </c>
      <c r="B34" s="151" t="str">
        <f t="shared" si="0"/>
        <v>https://community-content.workday.com/en-us/collections/learn/training/training-catalog/course-detail.html?title=Financial%20Budgets%20for%20Administrators</v>
      </c>
    </row>
    <row r="35" spans="1:2">
      <c r="A35" s="150" t="s">
        <v>64</v>
      </c>
      <c r="B35" s="151" t="str">
        <f t="shared" si="0"/>
        <v>https://community-content.workday.com/en-us/collections/learn/training/training-catalog/course-detail.html?title=Financial%20Consolidation%20for%20Administrators</v>
      </c>
    </row>
    <row r="36" spans="1:2">
      <c r="A36" s="150" t="s">
        <v>57</v>
      </c>
      <c r="B36" s="151" t="str">
        <f t="shared" si="0"/>
        <v>https://community-content.workday.com/en-us/collections/learn/training/training-catalog/course-detail.html?title=Financial%20Management%20for%20Administrators</v>
      </c>
    </row>
    <row r="37" spans="1:2">
      <c r="A37" s="150" t="s">
        <v>118</v>
      </c>
      <c r="B37" s="151" t="str">
        <f t="shared" si="0"/>
        <v>https://community-content.workday.com/en-us/collections/learn/training/training-catalog/course-detail.html?title=France%20Payroll%20for%20Administrators</v>
      </c>
    </row>
    <row r="38" spans="1:2">
      <c r="A38" s="150" t="s">
        <v>119</v>
      </c>
      <c r="B38" s="151" t="s">
        <v>275</v>
      </c>
    </row>
    <row r="39" spans="1:2">
      <c r="A39" s="150" t="s">
        <v>120</v>
      </c>
      <c r="B39" s="151" t="str">
        <f t="shared" si="0"/>
        <v>https://community-content.workday.com/en-us/collections/learn/training/training-catalog/course-detail.html?title=Grants%20Management%20Post%20Award%20for%20Administrators</v>
      </c>
    </row>
    <row r="40" spans="1:2">
      <c r="A40" s="150" t="s">
        <v>121</v>
      </c>
      <c r="B40" s="151" t="str">
        <f t="shared" si="0"/>
        <v>https://community-content.workday.com/en-us/collections/learn/training/training-catalog/course-detail.html?title=HCM%20Configuration%20for%20Multiple%20Countries%20Series</v>
      </c>
    </row>
    <row r="41" spans="1:2">
      <c r="A41" s="150" t="s">
        <v>39</v>
      </c>
      <c r="B41" s="151" t="str">
        <f t="shared" si="0"/>
        <v>https://community-content.workday.com/en-us/collections/learn/training/training-catalog/course-detail.html?title=HCM%20Core%20for%20Administrators</v>
      </c>
    </row>
    <row r="42" spans="1:2">
      <c r="A42" s="150" t="s">
        <v>122</v>
      </c>
      <c r="B42" s="151" t="str">
        <f t="shared" si="0"/>
        <v>https://community-content.workday.com/en-us/collections/learn/training/training-catalog/course-detail.html?title=Higher%20Education%20and%20Government%20Payroll%20Accounting%20for%20Administrators</v>
      </c>
    </row>
    <row r="43" spans="1:2">
      <c r="A43" s="150" t="s">
        <v>123</v>
      </c>
      <c r="B43" s="151" t="str">
        <f t="shared" si="0"/>
        <v>https://community-content.workday.com/en-us/collections/learn/training/training-catalog/course-detail.html?title=Higher%20Education%20HCM%20for%20Administrators%20Series</v>
      </c>
    </row>
    <row r="44" spans="1:2">
      <c r="A44" s="150" t="s">
        <v>58</v>
      </c>
      <c r="B44" s="151" t="str">
        <f t="shared" si="0"/>
        <v>https://community-content.workday.com/en-us/collections/learn/training/training-catalog/course-detail.html?title=Inventory%20Management%20for%20Administrators</v>
      </c>
    </row>
    <row r="45" spans="1:2">
      <c r="A45" s="150" t="s">
        <v>124</v>
      </c>
      <c r="B45" s="151" t="str">
        <f t="shared" si="0"/>
        <v>https://community-content.workday.com/en-us/collections/learn/training/training-catalog/course-detail.html?title=Labor%20Optimization%20for%20Administrators</v>
      </c>
    </row>
    <row r="46" spans="1:2">
      <c r="A46" s="150" t="s">
        <v>76</v>
      </c>
      <c r="B46" s="151" t="str">
        <f t="shared" si="0"/>
        <v>https://community-content.workday.com/en-us/collections/learn/training/training-catalog/course-detail.html?title=Learning%20for%20Administrators</v>
      </c>
    </row>
    <row r="47" spans="1:2">
      <c r="A47" s="150" t="s">
        <v>77</v>
      </c>
      <c r="B47" s="151" t="str">
        <f t="shared" si="0"/>
        <v>https://community-content.workday.com/en-us/collections/learn/training/training-catalog/course-detail.html?title=Maintaining%20Third-Party%20Payroll%20Integrations</v>
      </c>
    </row>
    <row r="48" spans="1:2">
      <c r="A48" s="150" t="s">
        <v>125</v>
      </c>
      <c r="B48" s="151" t="str">
        <f t="shared" si="0"/>
        <v>https://community-content.workday.com/en-us/collections/learn/training/training-catalog/course-detail.html?title=Manage%20Basis%20Total%20Series</v>
      </c>
    </row>
    <row r="49" spans="1:2">
      <c r="A49" s="150" t="s">
        <v>126</v>
      </c>
      <c r="B49" s="151" t="str">
        <f t="shared" si="0"/>
        <v>https://community-content.workday.com/en-us/collections/learn/training/training-catalog/course-detail.html?title=Managing%20Pay%20Components%20for%20Administrators%20Series</v>
      </c>
    </row>
    <row r="50" spans="1:2">
      <c r="A50" s="150" t="s">
        <v>127</v>
      </c>
      <c r="B50" s="151" t="str">
        <f t="shared" si="0"/>
        <v>https://community-content.workday.com/en-us/collections/learn/training/training-catalog/course-detail.html?title=Navigating%20the%20Workday%20Touchpoints%20Kit</v>
      </c>
    </row>
    <row r="51" spans="1:2">
      <c r="A51" s="150" t="s">
        <v>128</v>
      </c>
      <c r="B51" s="151" t="str">
        <f t="shared" si="0"/>
        <v>https://community-content.workday.com/en-us/collections/learn/training/training-catalog/course-detail.html?title=Onboarding%20Series</v>
      </c>
    </row>
    <row r="52" spans="1:2">
      <c r="A52" s="150" t="s">
        <v>83</v>
      </c>
      <c r="B52" s="151" t="str">
        <f t="shared" si="0"/>
        <v>https://community-content.workday.com/en-us/collections/learn/training/training-catalog/course-detail.html?title=Payroll%20Accounting%20for%20Administrators</v>
      </c>
    </row>
    <row r="53" spans="1:2">
      <c r="A53" s="150" t="s">
        <v>53</v>
      </c>
      <c r="B53" s="151" t="str">
        <f t="shared" si="0"/>
        <v>https://community-content.workday.com/en-us/collections/learn/training/training-catalog/course-detail.html?title=Payroll%20for%20Administrators</v>
      </c>
    </row>
    <row r="54" spans="1:2">
      <c r="A54" s="150" t="s">
        <v>129</v>
      </c>
      <c r="B54" s="151" t="str">
        <f t="shared" si="0"/>
        <v>https://community-content.workday.com/en-us/collections/learn/training/training-catalog/course-detail.html?title=Payroll%20for%20Business%20Users</v>
      </c>
    </row>
    <row r="55" spans="1:2">
      <c r="A55" s="150" t="s">
        <v>130</v>
      </c>
      <c r="B55" s="151" t="str">
        <f t="shared" si="0"/>
        <v>https://community-content.workday.com/en-us/collections/learn/training/training-catalog/course-detail.html?title=Payroll%20Reports%20and%20Dashboards%20for%20Administrators%20Series</v>
      </c>
    </row>
    <row r="56" spans="1:2">
      <c r="A56" s="150" t="s">
        <v>84</v>
      </c>
      <c r="B56" s="151" t="str">
        <f t="shared" si="0"/>
        <v>https://community-content.workday.com/en-us/collections/learn/training/training-catalog/course-detail.html?title=Payroll%20Retroactive%20Processing%20for%20Business%20Users</v>
      </c>
    </row>
    <row r="57" spans="1:2">
      <c r="A57" s="150" t="s">
        <v>78</v>
      </c>
      <c r="B57" s="151" t="str">
        <f t="shared" si="0"/>
        <v>https://community-content.workday.com/en-us/collections/learn/training/training-catalog/course-detail.html?title=Prism%20Analytics%20for%20Administrators</v>
      </c>
    </row>
    <row r="58" spans="1:2">
      <c r="A58" s="150" t="s">
        <v>59</v>
      </c>
      <c r="B58" s="151" t="str">
        <f t="shared" si="0"/>
        <v>https://community-content.workday.com/en-us/collections/learn/training/training-catalog/course-detail.html?title=Procure%20to%20Pay%20for%20Administrators</v>
      </c>
    </row>
    <row r="59" spans="1:2">
      <c r="A59" s="150" t="s">
        <v>89</v>
      </c>
      <c r="B59" s="151" t="str">
        <f t="shared" si="0"/>
        <v>https://community-content.workday.com/en-us/collections/learn/training/training-catalog/course-detail.html?title=Project%20Billing%20for%20Administrators</v>
      </c>
    </row>
    <row r="60" spans="1:2">
      <c r="A60" s="150" t="s">
        <v>90</v>
      </c>
      <c r="B60" s="151" t="str">
        <f t="shared" si="0"/>
        <v>https://community-content.workday.com/en-us/collections/learn/training/training-catalog/course-detail.html?title=Projects%20for%20Administrators</v>
      </c>
    </row>
    <row r="61" spans="1:2">
      <c r="A61" s="150" t="s">
        <v>40</v>
      </c>
      <c r="B61" s="151" t="str">
        <f t="shared" si="0"/>
        <v>https://community-content.workday.com/en-us/collections/learn/training/training-catalog/course-detail.html?title=Recruiting%20for%20Administrators</v>
      </c>
    </row>
    <row r="62" spans="1:2">
      <c r="A62" s="150" t="s">
        <v>131</v>
      </c>
      <c r="B62" s="151" t="str">
        <f t="shared" si="0"/>
        <v>https://community-content.workday.com/en-us/collections/learn/training/training-catalog/course-detail.html?title=Recruiting%20for%20Business%20Users</v>
      </c>
    </row>
    <row r="63" spans="1:2">
      <c r="A63" s="152" t="s">
        <v>132</v>
      </c>
      <c r="B63" s="151" t="str">
        <f t="shared" si="0"/>
        <v>https://community-content.workday.com/en-us/collections/learn/training/training-catalog/course-detail.html?title=Recruiting%20Overview%20Series</v>
      </c>
    </row>
    <row r="64" spans="1:2">
      <c r="A64" s="150" t="s">
        <v>133</v>
      </c>
      <c r="B64" s="151" t="str">
        <f t="shared" si="0"/>
        <v>https://community-content.workday.com/en-us/collections/learn/training/training-catalog/course-detail.html?title=Report%20Management%20for%20Administrators</v>
      </c>
    </row>
    <row r="65" spans="1:2">
      <c r="A65" s="150" t="s">
        <v>134</v>
      </c>
      <c r="B65" s="151" t="str">
        <f t="shared" si="0"/>
        <v>https://community-content.workday.com/en-us/collections/learn/training/training-catalog/course-detail.html?title=Reporting%20and%20Analytics%20for%20Financial%20Administrators%20Series</v>
      </c>
    </row>
    <row r="66" spans="1:2">
      <c r="A66" s="150" t="s">
        <v>135</v>
      </c>
      <c r="B66" s="151" t="str">
        <f t="shared" si="0"/>
        <v>https://community-content.workday.com/en-us/collections/learn/training/training-catalog/course-detail.html?title=Reporting%20and%20Analytics%20for%20HCM%20Administrators%20Series</v>
      </c>
    </row>
    <row r="67" spans="1:2">
      <c r="A67" s="150" t="s">
        <v>136</v>
      </c>
      <c r="B67" s="151" t="str">
        <f t="shared" si="0"/>
        <v>https://community-content.workday.com/en-us/collections/learn/training/training-catalog/course-detail.html?title=Reporting%20and%20Analytics%20for%20Payroll%20Administrators%20Series</v>
      </c>
    </row>
    <row r="68" spans="1:2">
      <c r="A68" s="150" t="s">
        <v>137</v>
      </c>
      <c r="B68" s="151" t="str">
        <f t="shared" si="0"/>
        <v>https://community-content.workday.com/en-us/collections/learn/training/training-catalog/course-detail.html?title=Reporting%20and%20Analytics%20for%20Student%20Administrators</v>
      </c>
    </row>
    <row r="69" spans="1:2">
      <c r="A69" s="150" t="s">
        <v>138</v>
      </c>
      <c r="B69" s="151" t="str">
        <f t="shared" si="0"/>
        <v>https://community-content.workday.com/en-us/collections/learn/training/training-catalog/course-detail.html?title=Scheduling%20for%20Administrators</v>
      </c>
    </row>
    <row r="70" spans="1:2">
      <c r="A70" s="150" t="s">
        <v>46</v>
      </c>
      <c r="B70" s="151" t="str">
        <f t="shared" si="0"/>
        <v>https://community-content.workday.com/en-us/collections/learn/training/training-catalog/course-detail.html?title=Security%20for%20Administrators</v>
      </c>
    </row>
    <row r="71" spans="1:2">
      <c r="A71" s="150" t="s">
        <v>71</v>
      </c>
      <c r="B71" s="151" t="str">
        <f t="shared" si="0"/>
        <v>https://community-content.workday.com/en-us/collections/learn/training/training-catalog/course-detail.html?title=Security%20Maintenance%20for%20Administrators</v>
      </c>
    </row>
    <row r="72" spans="1:2">
      <c r="A72" s="150" t="s">
        <v>139</v>
      </c>
      <c r="B72" s="151" t="str">
        <f t="shared" si="0"/>
        <v>https://community-content.workday.com/en-us/collections/learn/training/training-catalog/course-detail.html?title=Strategic%20Sourcing%20for%20Administrators</v>
      </c>
    </row>
    <row r="73" spans="1:2">
      <c r="A73" s="150" t="s">
        <v>140</v>
      </c>
      <c r="B73" s="151" t="str">
        <f t="shared" si="0"/>
        <v>https://community-content.workday.com/en-us/collections/learn/training/training-catalog/course-detail.html?title=Student%20Calculation%20Engine%20for%20Administrators</v>
      </c>
    </row>
    <row r="74" spans="1:2">
      <c r="A74" s="152" t="s">
        <v>141</v>
      </c>
      <c r="B74" s="151" t="str">
        <f t="shared" si="0"/>
        <v>https://community-content.workday.com/en-us/collections/learn/training/training-catalog/course-detail.html?title=Student%20Campus%20Engagement%20for%20Administrators%20Series</v>
      </c>
    </row>
    <row r="75" spans="1:2">
      <c r="A75" s="150" t="s">
        <v>142</v>
      </c>
      <c r="B75" s="151" t="str">
        <f t="shared" si="0"/>
        <v>https://community-content.workday.com/en-us/collections/learn/training/training-catalog/course-detail.html?title=Student%20Configurable%20Security%20for%20Administrators</v>
      </c>
    </row>
    <row r="76" spans="1:2">
      <c r="A76" s="150" t="s">
        <v>143</v>
      </c>
      <c r="B76" s="151" t="str">
        <f t="shared" si="0"/>
        <v>https://community-content.workday.com/en-us/collections/learn/training/training-catalog/course-detail.html?title=Student%20Financial%20Aid%20for%20Administrators</v>
      </c>
    </row>
    <row r="77" spans="1:2">
      <c r="A77" s="150" t="s">
        <v>144</v>
      </c>
      <c r="B77" s="151" t="str">
        <f t="shared" si="0"/>
        <v>https://community-content.workday.com/en-us/collections/learn/training/training-catalog/course-detail.html?title=Student%20Financials%20for%20Administrators</v>
      </c>
    </row>
    <row r="78" spans="1:2">
      <c r="A78" s="150" t="s">
        <v>145</v>
      </c>
      <c r="B78" s="151" t="str">
        <f t="shared" si="0"/>
        <v>https://community-content.workday.com/en-us/collections/learn/training/training-catalog/course-detail.html?title=Student%20for%20Administrators</v>
      </c>
    </row>
    <row r="79" spans="1:2">
      <c r="A79" s="150" t="s">
        <v>146</v>
      </c>
      <c r="B79" s="151" t="str">
        <f t="shared" si="0"/>
        <v>https://community-content.workday.com/en-us/collections/learn/training/training-catalog/course-detail.html?title=Student%20Notes%20(Subscription)</v>
      </c>
    </row>
    <row r="80" spans="1:2">
      <c r="A80" s="150" t="s">
        <v>147</v>
      </c>
      <c r="B80" s="151" t="str">
        <f t="shared" si="0"/>
        <v>https://community-content.workday.com/en-us/collections/learn/training/training-catalog/course-detail.html?title=Student%20Records%20and%20Advising%20for%20Administrators</v>
      </c>
    </row>
    <row r="81" spans="1:2">
      <c r="A81" s="150" t="s">
        <v>148</v>
      </c>
      <c r="B81" s="151" t="str">
        <f t="shared" si="0"/>
        <v>https://community-content.workday.com/en-us/collections/learn/training/training-catalog/course-detail.html?title=Student%20Recruiting%20and%20Admissions%20for%20Administrators</v>
      </c>
    </row>
    <row r="82" spans="1:2">
      <c r="A82" s="150" t="s">
        <v>149</v>
      </c>
      <c r="B82" s="151" t="str">
        <f t="shared" si="0"/>
        <v>https://community-content.workday.com/en-us/collections/learn/training/training-catalog/course-detail.html?title=Succession%20Planning%20Series</v>
      </c>
    </row>
    <row r="83" spans="1:2">
      <c r="A83" s="150" t="s">
        <v>150</v>
      </c>
      <c r="B83" s="151" t="str">
        <f t="shared" si="0"/>
        <v>https://community-content.workday.com/en-us/collections/learn/training/training-catalog/course-detail.html?title=Supplier%20Contracts%20for%20Administrators%20Series</v>
      </c>
    </row>
    <row r="84" spans="1:2">
      <c r="A84" s="150" t="s">
        <v>66</v>
      </c>
      <c r="B84" s="151" t="str">
        <f t="shared" si="0"/>
        <v>https://community-content.workday.com/en-us/collections/learn/training/training-catalog/course-detail.html?title=Talent%20for%20Administrators</v>
      </c>
    </row>
    <row r="85" spans="1:2">
      <c r="A85" s="150" t="s">
        <v>41</v>
      </c>
      <c r="B85" s="151" t="str">
        <f t="shared" si="0"/>
        <v>https://community-content.workday.com/en-us/collections/learn/training/training-catalog/course-detail.html?title=Time%20Tracking%20for%20Administrators</v>
      </c>
    </row>
    <row r="86" spans="1:2">
      <c r="A86" s="150" t="s">
        <v>151</v>
      </c>
      <c r="B86" s="151" t="str">
        <f t="shared" si="0"/>
        <v>https://community-content.workday.com/en-us/collections/learn/training/training-catalog/course-detail.html?title=UK%20Payroll%20for%20Administrators</v>
      </c>
    </row>
    <row r="87" spans="1:2">
      <c r="A87" s="150" t="s">
        <v>152</v>
      </c>
      <c r="B87" s="151" t="str">
        <f t="shared" si="0"/>
        <v>https://community-content.workday.com/en-us/collections/learn/training/training-catalog/course-detail.html?title=U.S.%20Payroll%20for%20Administrators</v>
      </c>
    </row>
    <row r="88" spans="1:2">
      <c r="A88" s="150" t="s">
        <v>153</v>
      </c>
      <c r="B88" s="151" t="str">
        <f t="shared" si="0"/>
        <v>https://community-content.workday.com/en-us/collections/learn/training/training-catalog/course-detail.html?title=U.S.%20Year-End%20Payroll%20Processing%20for%20Administrators</v>
      </c>
    </row>
    <row r="89" spans="1:2">
      <c r="A89" s="150" t="s">
        <v>154</v>
      </c>
      <c r="B89" s="151" t="str">
        <f t="shared" si="0"/>
        <v>https://community-content.workday.com/en-us/collections/learn/training/training-catalog/course-detail.html?title=Using%20SAML%20with%20SSO%20to%20Authenticate%20Users</v>
      </c>
    </row>
    <row r="90" spans="1:2">
      <c r="A90" s="150" t="s">
        <v>79</v>
      </c>
      <c r="B90" s="151" t="str">
        <f t="shared" si="0"/>
        <v>https://community-content.workday.com/en-us/collections/learn/training/training-catalog/course-detail.html?title=Workday%20Extend%20for%20Developers</v>
      </c>
    </row>
    <row r="91" spans="1:2">
      <c r="A91" s="150" t="s">
        <v>80</v>
      </c>
      <c r="B91" s="151" t="str">
        <f t="shared" si="0"/>
        <v>https://community-content.workday.com/en-us/collections/learn/training/training-catalog/course-detail.html?title=Workday%20Extend%20for%20Non-Developers</v>
      </c>
    </row>
    <row r="92" spans="1:2">
      <c r="A92" s="150" t="s">
        <v>155</v>
      </c>
      <c r="B92" s="151" t="str">
        <f t="shared" si="0"/>
        <v>https://community-content.workday.com/en-us/collections/learn/training/training-catalog/course-detail.html?title=Workday%20Help%20for%20Administrators</v>
      </c>
    </row>
    <row r="93" spans="1:2">
      <c r="A93" s="150" t="s">
        <v>42</v>
      </c>
      <c r="B93" s="151" t="str">
        <f t="shared" si="0"/>
        <v>https://community-content.workday.com/en-us/collections/learn/training/training-catalog/course-detail.html?title=Workday%20Platform%20for%20Administrators</v>
      </c>
    </row>
    <row r="94" spans="1:2">
      <c r="A94" s="153" t="s">
        <v>45</v>
      </c>
      <c r="B94" s="151" t="str">
        <f t="shared" si="0"/>
        <v>https://community-content.workday.com/en-us/collections/learn/training/training-catalog/course-detail.html?title=Workday%20Reporting</v>
      </c>
    </row>
    <row r="95" spans="1:2">
      <c r="A95" s="153" t="s">
        <v>72</v>
      </c>
      <c r="B95" s="151" t="str">
        <f t="shared" si="0"/>
        <v>https://community-content.workday.com/en-us/collections/learn/training/training-catalog/course-detail.html?title=Worksheets%20for%20Administrators</v>
      </c>
    </row>
    <row r="96" spans="1:2">
      <c r="A96" s="128" t="s">
        <v>49</v>
      </c>
      <c r="B96" s="151" t="str">
        <f t="shared" si="0"/>
        <v>https://community-content.workday.com/en-us/collections/learn/training/training-catalog/course-detail.html?title=Advanced%20Workday%20Reporting%20for%20HCM</v>
      </c>
    </row>
    <row r="97" spans="1:2">
      <c r="A97" s="128" t="s">
        <v>60</v>
      </c>
      <c r="B97" s="151" t="str">
        <f t="shared" ref="B97:B101" si="1">CONCATENATE("https://community-content.workday.com/en-us/collections/learn/training/training-catalog/course-detail.html?title=", SUBSTITUTE(A97, " ", "%20"))</f>
        <v>https://community-content.workday.com/en-us/collections/learn/training/training-catalog/course-detail.html?title=Advanced%20Workday%20Reporting%20for%20Financials</v>
      </c>
    </row>
    <row r="98" spans="1:2">
      <c r="A98" s="128" t="s">
        <v>73</v>
      </c>
      <c r="B98" s="151" t="str">
        <f t="shared" si="1"/>
        <v>https://community-content.workday.com/en-us/collections/learn/training/training-catalog/course-detail.html?title=Advanced%20Compensation%20for%20Administrators%20</v>
      </c>
    </row>
    <row r="99" spans="1:2">
      <c r="A99" s="128" t="s">
        <v>81</v>
      </c>
      <c r="B99" s="151" t="str">
        <f t="shared" si="1"/>
        <v>https://community-content.workday.com/en-us/collections/learn/training/training-catalog/course-detail.html?title=Workday%20Extend%20Model%20Components%20and%20Orchestrations%20for%20Developers</v>
      </c>
    </row>
    <row r="100" spans="1:2">
      <c r="A100" s="128" t="s">
        <v>95</v>
      </c>
      <c r="B100" s="151" t="str">
        <f t="shared" si="1"/>
        <v>https://community-content.workday.com/en-us/collections/learn/training/training-catalog/course-detail.html?title=Customer%20Accounts%20and%20Contracts%20for%20Administrators%20</v>
      </c>
    </row>
    <row r="101" spans="1:2">
      <c r="A101" s="128" t="s">
        <v>96</v>
      </c>
      <c r="B101" s="151" t="str">
        <f t="shared" si="1"/>
        <v>https://community-content.workday.com/en-us/collections/learn/training/training-catalog/course-detail.html?title=Creating%20Third-Party%20Payroll%20Integrations</v>
      </c>
    </row>
    <row r="102" spans="1:2">
      <c r="A102" s="107" t="s">
        <v>277</v>
      </c>
      <c r="B102" s="151" t="s">
        <v>278</v>
      </c>
    </row>
    <row r="103" spans="1:2">
      <c r="A103" s="107" t="s">
        <v>276</v>
      </c>
      <c r="B103" s="151" t="s">
        <v>279</v>
      </c>
    </row>
    <row r="104" spans="1:2">
      <c r="A104" s="107" t="s">
        <v>174</v>
      </c>
      <c r="B104" s="151" t="str">
        <f t="shared" ref="B104:B106" si="2">CONCATENATE("https://community-content.workday.com/en-us/collections/learn/training/training-catalog/course-detail.html?title=", SUBSTITUTE(A104, " ", "%20"))</f>
        <v>https://community-content.workday.com/en-us/collections/learn/training/training-catalog/course-detail.html?title=Australia%20Payroll%20for%20Administrators</v>
      </c>
    </row>
    <row r="105" spans="1:2">
      <c r="A105" s="107" t="s">
        <v>310</v>
      </c>
      <c r="B105" s="151" t="str">
        <f t="shared" si="2"/>
        <v>https://community-content.workday.com/en-us/collections/learn/training/training-catalog/course-detail.html?title=U.S.%20Payroll%20for%20Administrators%20</v>
      </c>
    </row>
    <row r="106" spans="1:2">
      <c r="A106" s="107" t="s">
        <v>311</v>
      </c>
      <c r="B106" s="151" t="str">
        <f t="shared" si="2"/>
        <v>https://community-content.workday.com/en-us/collections/learn/training/training-catalog/course-detail.html?title=UK%20Payroll%20for%20Administrators%20</v>
      </c>
    </row>
    <row r="107" spans="1:2">
      <c r="A107" s="107" t="s">
        <v>319</v>
      </c>
      <c r="B107" s="151" t="s">
        <v>323</v>
      </c>
    </row>
    <row r="108" spans="1:2">
      <c r="A108" s="107" t="s">
        <v>320</v>
      </c>
      <c r="B108" s="151" t="s">
        <v>325</v>
      </c>
    </row>
    <row r="109" spans="1:2">
      <c r="A109" s="107" t="s">
        <v>321</v>
      </c>
      <c r="B109" s="151" t="s">
        <v>324</v>
      </c>
    </row>
  </sheetData>
  <sheetProtection algorithmName="SHA-512" hashValue="fO3py7AVli2B2UwM4Nxl64HHUIRuW48XGq320erhwdooKBx8vjiNfbwXYOxOTgNc2oT0ffRUQWOTXSWt+N01bw==" saltValue="328oqsnSfmJQjJ4rkceY3w==" spinCount="100000" sheet="1" objects="1" scenarios="1"/>
  <hyperlinks>
    <hyperlink ref="B102" r:id="rId1" xr:uid="{D062CCC6-3610-41EF-8195-4D8083A550F0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88F6-54AB-4FBE-A798-223399344B7C}">
  <sheetPr codeName="Sheet5"/>
  <dimension ref="B1:AQ572"/>
  <sheetViews>
    <sheetView topLeftCell="A127" zoomScaleNormal="100" workbookViewId="0">
      <selection activeCell="B102" sqref="B102"/>
    </sheetView>
  </sheetViews>
  <sheetFormatPr baseColWidth="10" defaultColWidth="8.6640625" defaultRowHeight="15"/>
  <cols>
    <col min="1" max="1" width="5.6640625" customWidth="1"/>
    <col min="2" max="2" width="60.6640625" bestFit="1" customWidth="1"/>
    <col min="3" max="3" width="41.5" bestFit="1" customWidth="1"/>
    <col min="4" max="4" width="30.5" customWidth="1"/>
    <col min="5" max="5" width="30.1640625" customWidth="1"/>
    <col min="6" max="6" width="19" customWidth="1"/>
    <col min="7" max="7" width="12.6640625" style="4" customWidth="1"/>
    <col min="8" max="9" width="12.6640625" customWidth="1"/>
    <col min="10" max="10" width="13.5" bestFit="1" customWidth="1"/>
    <col min="11" max="13" width="12.6640625" customWidth="1"/>
    <col min="14" max="14" width="12.6640625" style="4" customWidth="1"/>
    <col min="15" max="16" width="12.6640625" customWidth="1"/>
    <col min="17" max="17" width="25.6640625" customWidth="1"/>
    <col min="18" max="18" width="60" bestFit="1" customWidth="1"/>
    <col min="19" max="19" width="41.5" bestFit="1" customWidth="1"/>
    <col min="20" max="20" width="12.6640625" customWidth="1"/>
    <col min="21" max="22" width="12.6640625" style="4" customWidth="1"/>
    <col min="23" max="23" width="12.6640625" customWidth="1"/>
    <col min="24" max="24" width="25.6640625" customWidth="1"/>
    <col min="25" max="25" width="60" bestFit="1" customWidth="1"/>
    <col min="26" max="26" width="41.5" bestFit="1" customWidth="1"/>
    <col min="27" max="27" width="12.6640625" customWidth="1"/>
    <col min="28" max="29" width="12.6640625" style="4" customWidth="1"/>
    <col min="30" max="30" width="12.6640625" customWidth="1"/>
    <col min="31" max="31" width="25.6640625" customWidth="1"/>
    <col min="32" max="32" width="60" bestFit="1" customWidth="1"/>
    <col min="33" max="33" width="41.5" bestFit="1" customWidth="1"/>
    <col min="34" max="34" width="5.1640625" bestFit="1" customWidth="1"/>
    <col min="35" max="36" width="12.6640625" style="4" customWidth="1"/>
    <col min="37" max="37" width="12.6640625" customWidth="1"/>
    <col min="38" max="38" width="25.6640625" customWidth="1"/>
    <col min="39" max="39" width="60" bestFit="1" customWidth="1"/>
    <col min="40" max="40" width="41.5" bestFit="1" customWidth="1"/>
    <col min="41" max="41" width="12.6640625" customWidth="1"/>
    <col min="42" max="43" width="12.6640625" style="4" customWidth="1"/>
    <col min="44" max="44" width="12.6640625" customWidth="1"/>
  </cols>
  <sheetData>
    <row r="1" spans="2:38">
      <c r="B1" s="7" t="s">
        <v>156</v>
      </c>
      <c r="C1" s="7"/>
      <c r="D1" s="7"/>
      <c r="E1" s="7"/>
      <c r="F1" s="7"/>
      <c r="G1" s="8"/>
      <c r="H1" s="7"/>
      <c r="I1" s="7"/>
    </row>
    <row r="2" spans="2:38">
      <c r="B2" s="7" t="s">
        <v>31</v>
      </c>
      <c r="C2" s="7" t="s">
        <v>16</v>
      </c>
      <c r="D2" s="7" t="s">
        <v>157</v>
      </c>
      <c r="E2" s="7" t="s">
        <v>18</v>
      </c>
      <c r="F2" s="7" t="s">
        <v>32</v>
      </c>
      <c r="G2" s="8" t="s">
        <v>20</v>
      </c>
      <c r="H2" s="7" t="s">
        <v>33</v>
      </c>
      <c r="I2" s="8" t="s">
        <v>34</v>
      </c>
    </row>
    <row r="3" spans="2:38">
      <c r="B3" s="9" t="s">
        <v>87</v>
      </c>
      <c r="C3" s="9" t="s">
        <v>158</v>
      </c>
      <c r="D3" s="9"/>
      <c r="E3" s="9"/>
      <c r="F3" s="9">
        <v>17</v>
      </c>
      <c r="G3" s="22">
        <v>1</v>
      </c>
      <c r="H3" s="11">
        <v>1</v>
      </c>
      <c r="I3" s="11">
        <f>PRODUCT(G3,H3)</f>
        <v>1</v>
      </c>
    </row>
    <row r="4" spans="2:38">
      <c r="B4" s="9" t="s">
        <v>67</v>
      </c>
      <c r="C4" s="9" t="s">
        <v>158</v>
      </c>
      <c r="D4" s="9"/>
      <c r="E4" s="9"/>
      <c r="F4" s="9">
        <v>25</v>
      </c>
      <c r="G4" s="22">
        <v>1</v>
      </c>
      <c r="H4" s="11">
        <v>1</v>
      </c>
      <c r="I4" s="11">
        <f t="shared" ref="I4:I46" si="0">PRODUCT(G4,H4)</f>
        <v>1</v>
      </c>
    </row>
    <row r="5" spans="2:38">
      <c r="B5" s="9" t="s">
        <v>159</v>
      </c>
      <c r="C5" s="9" t="s">
        <v>158</v>
      </c>
      <c r="D5" s="9"/>
      <c r="E5" s="9"/>
      <c r="F5" s="9"/>
      <c r="G5" s="22">
        <v>1</v>
      </c>
      <c r="H5" s="11">
        <v>1</v>
      </c>
      <c r="I5" s="11">
        <f t="shared" si="0"/>
        <v>1</v>
      </c>
      <c r="AL5" s="3"/>
    </row>
    <row r="6" spans="2:38">
      <c r="B6" s="9" t="s">
        <v>68</v>
      </c>
      <c r="C6" s="9" t="s">
        <v>158</v>
      </c>
      <c r="D6" s="9"/>
      <c r="E6" s="9"/>
      <c r="F6" s="9">
        <v>10</v>
      </c>
      <c r="G6" s="22">
        <v>1</v>
      </c>
      <c r="H6" s="11">
        <v>1</v>
      </c>
      <c r="I6" s="11">
        <f t="shared" si="0"/>
        <v>1</v>
      </c>
      <c r="AL6" s="3"/>
    </row>
    <row r="7" spans="2:38">
      <c r="B7" s="9" t="s">
        <v>69</v>
      </c>
      <c r="C7" s="9" t="s">
        <v>158</v>
      </c>
      <c r="D7" s="9"/>
      <c r="E7" s="9"/>
      <c r="F7" s="9">
        <v>10</v>
      </c>
      <c r="G7" s="22">
        <v>1</v>
      </c>
      <c r="H7" s="11">
        <v>1</v>
      </c>
      <c r="I7" s="11">
        <f t="shared" si="0"/>
        <v>1</v>
      </c>
      <c r="AL7" s="3"/>
    </row>
    <row r="8" spans="2:38">
      <c r="B8" s="9" t="s">
        <v>160</v>
      </c>
      <c r="C8" s="9" t="s">
        <v>158</v>
      </c>
      <c r="D8" s="9"/>
      <c r="E8" s="9"/>
      <c r="F8" s="9">
        <v>32</v>
      </c>
      <c r="G8" s="22">
        <v>0</v>
      </c>
      <c r="H8" s="11">
        <v>1</v>
      </c>
      <c r="I8" s="11">
        <f t="shared" si="0"/>
        <v>0</v>
      </c>
      <c r="AL8" s="3"/>
    </row>
    <row r="9" spans="2:38">
      <c r="B9" s="9" t="s">
        <v>70</v>
      </c>
      <c r="C9" s="9" t="s">
        <v>158</v>
      </c>
      <c r="D9" s="9"/>
      <c r="E9" s="9"/>
      <c r="F9" s="9">
        <v>5.5</v>
      </c>
      <c r="G9" s="22">
        <v>1</v>
      </c>
      <c r="H9" s="11">
        <v>1</v>
      </c>
      <c r="I9" s="11">
        <f t="shared" si="0"/>
        <v>1</v>
      </c>
      <c r="AL9" s="3"/>
    </row>
    <row r="10" spans="2:38">
      <c r="B10" s="9" t="s">
        <v>88</v>
      </c>
      <c r="C10" s="9" t="s">
        <v>158</v>
      </c>
      <c r="D10" s="9"/>
      <c r="E10" s="9"/>
      <c r="F10" s="9">
        <v>12</v>
      </c>
      <c r="G10" s="22">
        <v>1</v>
      </c>
      <c r="H10" s="11">
        <v>1</v>
      </c>
      <c r="I10" s="11">
        <f t="shared" si="0"/>
        <v>1</v>
      </c>
      <c r="AL10" s="3"/>
    </row>
    <row r="11" spans="2:38">
      <c r="B11" s="9" t="s">
        <v>63</v>
      </c>
      <c r="C11" s="9" t="s">
        <v>158</v>
      </c>
      <c r="D11" s="9"/>
      <c r="E11" s="9"/>
      <c r="F11" s="9">
        <v>10</v>
      </c>
      <c r="G11" s="22">
        <v>1</v>
      </c>
      <c r="H11" s="11">
        <v>1</v>
      </c>
      <c r="I11" s="11">
        <f t="shared" si="0"/>
        <v>1</v>
      </c>
      <c r="AL11" s="3"/>
    </row>
    <row r="12" spans="2:38">
      <c r="B12" s="9" t="s">
        <v>161</v>
      </c>
      <c r="C12" s="9" t="s">
        <v>158</v>
      </c>
      <c r="D12" s="9"/>
      <c r="E12" s="9"/>
      <c r="F12" s="9">
        <v>4</v>
      </c>
      <c r="G12" s="22">
        <v>0.5</v>
      </c>
      <c r="H12" s="11">
        <v>1</v>
      </c>
      <c r="I12" s="11">
        <f t="shared" si="0"/>
        <v>0.5</v>
      </c>
      <c r="AL12" s="3"/>
    </row>
    <row r="13" spans="2:38">
      <c r="B13" s="9" t="s">
        <v>162</v>
      </c>
      <c r="C13" s="9" t="s">
        <v>163</v>
      </c>
      <c r="D13" s="9"/>
      <c r="E13" s="9"/>
      <c r="F13" s="9"/>
      <c r="G13" s="22">
        <v>1</v>
      </c>
      <c r="H13" s="11">
        <v>1</v>
      </c>
      <c r="I13" s="11">
        <f t="shared" si="0"/>
        <v>1</v>
      </c>
      <c r="AL13" s="3"/>
    </row>
    <row r="14" spans="2:38">
      <c r="B14" s="9" t="s">
        <v>164</v>
      </c>
      <c r="C14" s="9" t="s">
        <v>158</v>
      </c>
      <c r="D14" s="9"/>
      <c r="E14" s="9"/>
      <c r="F14" s="9"/>
      <c r="G14" s="22">
        <v>1</v>
      </c>
      <c r="H14" s="11">
        <v>1</v>
      </c>
      <c r="I14" s="11">
        <f t="shared" si="0"/>
        <v>1</v>
      </c>
      <c r="AL14" s="3"/>
    </row>
    <row r="15" spans="2:38">
      <c r="B15" s="9" t="s">
        <v>89</v>
      </c>
      <c r="C15" s="9" t="s">
        <v>158</v>
      </c>
      <c r="D15" s="9"/>
      <c r="E15" s="9"/>
      <c r="F15" s="9">
        <v>7</v>
      </c>
      <c r="G15" s="22">
        <v>1</v>
      </c>
      <c r="H15" s="11">
        <v>1</v>
      </c>
      <c r="I15" s="11">
        <f t="shared" si="0"/>
        <v>1</v>
      </c>
      <c r="AL15" s="3"/>
    </row>
    <row r="16" spans="2:38">
      <c r="B16" s="9" t="s">
        <v>90</v>
      </c>
      <c r="C16" s="9" t="s">
        <v>158</v>
      </c>
      <c r="D16" s="9"/>
      <c r="E16" s="9"/>
      <c r="F16" s="9">
        <v>11</v>
      </c>
      <c r="G16" s="22">
        <v>1</v>
      </c>
      <c r="H16" s="11">
        <v>1</v>
      </c>
      <c r="I16" s="11">
        <f t="shared" si="0"/>
        <v>1</v>
      </c>
      <c r="AL16" s="3"/>
    </row>
    <row r="17" spans="2:38">
      <c r="B17" s="9" t="s">
        <v>71</v>
      </c>
      <c r="C17" s="9" t="s">
        <v>158</v>
      </c>
      <c r="D17" s="9"/>
      <c r="E17" s="9"/>
      <c r="F17" s="9">
        <v>10</v>
      </c>
      <c r="G17" s="22">
        <v>1</v>
      </c>
      <c r="H17" s="11">
        <v>1</v>
      </c>
      <c r="I17" s="11">
        <f t="shared" si="0"/>
        <v>1</v>
      </c>
      <c r="AL17" s="3"/>
    </row>
    <row r="18" spans="2:38">
      <c r="B18" s="9" t="s">
        <v>119</v>
      </c>
      <c r="C18" s="9" t="s">
        <v>165</v>
      </c>
      <c r="D18" s="9"/>
      <c r="E18" s="9"/>
      <c r="F18" s="9"/>
      <c r="G18" s="22">
        <v>1</v>
      </c>
      <c r="H18" s="11">
        <v>1</v>
      </c>
      <c r="I18" s="11">
        <f t="shared" si="0"/>
        <v>1</v>
      </c>
      <c r="AL18" s="3"/>
    </row>
    <row r="19" spans="2:38">
      <c r="B19" s="9" t="s">
        <v>155</v>
      </c>
      <c r="C19" s="9" t="s">
        <v>158</v>
      </c>
      <c r="D19" s="9"/>
      <c r="E19" s="9"/>
      <c r="F19" s="9">
        <v>5</v>
      </c>
      <c r="G19" s="22">
        <v>1</v>
      </c>
      <c r="H19" s="11">
        <v>1</v>
      </c>
      <c r="I19" s="11">
        <f t="shared" si="0"/>
        <v>1</v>
      </c>
      <c r="AL19" s="3"/>
    </row>
    <row r="20" spans="2:38">
      <c r="B20" s="9" t="s">
        <v>42</v>
      </c>
      <c r="C20" s="9" t="s">
        <v>158</v>
      </c>
      <c r="D20" s="9"/>
      <c r="E20" s="9"/>
      <c r="F20" s="9">
        <v>40</v>
      </c>
      <c r="G20" s="22">
        <v>1</v>
      </c>
      <c r="H20" s="11">
        <v>1</v>
      </c>
      <c r="I20" s="11">
        <f t="shared" si="0"/>
        <v>1</v>
      </c>
    </row>
    <row r="21" spans="2:38">
      <c r="B21" s="9" t="s">
        <v>72</v>
      </c>
      <c r="C21" s="9" t="s">
        <v>158</v>
      </c>
      <c r="D21" s="9"/>
      <c r="E21" s="9"/>
      <c r="F21" s="9">
        <v>12</v>
      </c>
      <c r="G21" s="22">
        <v>1</v>
      </c>
      <c r="H21" s="11">
        <v>1</v>
      </c>
      <c r="I21" s="11">
        <f t="shared" si="0"/>
        <v>1</v>
      </c>
    </row>
    <row r="22" spans="2:38">
      <c r="B22" s="9" t="s">
        <v>85</v>
      </c>
      <c r="C22" s="9" t="s">
        <v>166</v>
      </c>
      <c r="D22" s="9"/>
      <c r="E22" s="9"/>
      <c r="F22" s="9">
        <v>32</v>
      </c>
      <c r="G22" s="22">
        <v>4</v>
      </c>
      <c r="H22" s="11">
        <v>1</v>
      </c>
      <c r="I22" s="11">
        <f t="shared" si="0"/>
        <v>4</v>
      </c>
    </row>
    <row r="23" spans="2:38">
      <c r="B23" s="9" t="s">
        <v>60</v>
      </c>
      <c r="C23" s="9" t="s">
        <v>167</v>
      </c>
      <c r="D23" s="9"/>
      <c r="E23" s="9"/>
      <c r="F23" s="9">
        <v>32</v>
      </c>
      <c r="G23" s="22">
        <v>4</v>
      </c>
      <c r="H23" s="11">
        <v>1</v>
      </c>
      <c r="I23" s="11">
        <f t="shared" si="0"/>
        <v>4</v>
      </c>
    </row>
    <row r="24" spans="2:38">
      <c r="B24" s="9" t="s">
        <v>49</v>
      </c>
      <c r="C24" s="9" t="s">
        <v>167</v>
      </c>
      <c r="D24" s="9"/>
      <c r="E24" s="9"/>
      <c r="F24" s="9">
        <v>32</v>
      </c>
      <c r="G24" s="22">
        <v>4</v>
      </c>
      <c r="H24" s="11">
        <v>1</v>
      </c>
      <c r="I24" s="11">
        <f t="shared" si="0"/>
        <v>4</v>
      </c>
    </row>
    <row r="25" spans="2:38">
      <c r="B25" s="9" t="s">
        <v>37</v>
      </c>
      <c r="C25" s="9" t="s">
        <v>166</v>
      </c>
      <c r="D25" s="9"/>
      <c r="E25" s="9"/>
      <c r="F25" s="9">
        <v>32</v>
      </c>
      <c r="G25" s="22">
        <v>4</v>
      </c>
      <c r="H25" s="11">
        <v>1</v>
      </c>
      <c r="I25" s="11">
        <f t="shared" si="0"/>
        <v>4</v>
      </c>
    </row>
    <row r="26" spans="2:38">
      <c r="B26" s="9" t="s">
        <v>38</v>
      </c>
      <c r="C26" s="9" t="s">
        <v>166</v>
      </c>
      <c r="D26" s="9"/>
      <c r="E26" s="9"/>
      <c r="F26" s="9">
        <v>32</v>
      </c>
      <c r="G26" s="22">
        <v>4</v>
      </c>
      <c r="H26" s="11">
        <v>1</v>
      </c>
      <c r="I26" s="11">
        <f t="shared" si="0"/>
        <v>4</v>
      </c>
    </row>
    <row r="27" spans="2:38">
      <c r="B27" s="9" t="s">
        <v>47</v>
      </c>
      <c r="C27" s="9" t="s">
        <v>168</v>
      </c>
      <c r="D27" s="9"/>
      <c r="E27" s="9"/>
      <c r="F27" s="9">
        <v>32</v>
      </c>
      <c r="G27" s="22">
        <v>4</v>
      </c>
      <c r="H27" s="11">
        <v>1</v>
      </c>
      <c r="I27" s="11">
        <f t="shared" si="0"/>
        <v>4</v>
      </c>
    </row>
    <row r="28" spans="2:38">
      <c r="B28" s="9" t="s">
        <v>113</v>
      </c>
      <c r="C28" s="9" t="s">
        <v>167</v>
      </c>
      <c r="D28" s="9"/>
      <c r="E28" s="9"/>
      <c r="F28" s="9">
        <v>24</v>
      </c>
      <c r="G28" s="22">
        <v>3</v>
      </c>
      <c r="H28" s="11">
        <v>1</v>
      </c>
      <c r="I28" s="11">
        <f t="shared" si="0"/>
        <v>3</v>
      </c>
    </row>
    <row r="29" spans="2:38">
      <c r="B29" s="9" t="s">
        <v>74</v>
      </c>
      <c r="C29" s="9" t="s">
        <v>167</v>
      </c>
      <c r="D29" s="9"/>
      <c r="E29" s="9"/>
      <c r="F29" s="9">
        <v>40</v>
      </c>
      <c r="G29" s="22">
        <v>5</v>
      </c>
      <c r="H29" s="11">
        <v>1</v>
      </c>
      <c r="I29" s="11">
        <f t="shared" si="0"/>
        <v>5</v>
      </c>
    </row>
    <row r="30" spans="2:38">
      <c r="B30" s="9" t="s">
        <v>75</v>
      </c>
      <c r="C30" s="9" t="s">
        <v>167</v>
      </c>
      <c r="D30" s="9"/>
      <c r="E30" s="9"/>
      <c r="F30" s="9">
        <v>16</v>
      </c>
      <c r="G30" s="22">
        <v>2</v>
      </c>
      <c r="H30" s="11">
        <v>1</v>
      </c>
      <c r="I30" s="11">
        <f t="shared" si="0"/>
        <v>2</v>
      </c>
    </row>
    <row r="31" spans="2:38">
      <c r="B31" s="9" t="s">
        <v>96</v>
      </c>
      <c r="C31" s="9" t="s">
        <v>167</v>
      </c>
      <c r="D31" s="9"/>
      <c r="E31" s="9"/>
      <c r="F31" s="9">
        <v>40</v>
      </c>
      <c r="G31" s="22">
        <v>5</v>
      </c>
      <c r="H31" s="11">
        <v>1</v>
      </c>
      <c r="I31" s="11">
        <f t="shared" si="0"/>
        <v>5</v>
      </c>
    </row>
    <row r="32" spans="2:38">
      <c r="B32" s="9" t="s">
        <v>48</v>
      </c>
      <c r="C32" s="9" t="s">
        <v>167</v>
      </c>
      <c r="D32" s="9"/>
      <c r="E32" s="9"/>
      <c r="F32" s="9">
        <v>40</v>
      </c>
      <c r="G32" s="22">
        <v>5</v>
      </c>
      <c r="H32" s="11">
        <v>1</v>
      </c>
      <c r="I32" s="11">
        <f t="shared" si="0"/>
        <v>5</v>
      </c>
    </row>
    <row r="33" spans="2:9">
      <c r="B33" s="9" t="s">
        <v>169</v>
      </c>
      <c r="C33" s="9" t="s">
        <v>167</v>
      </c>
      <c r="D33" s="9"/>
      <c r="E33" s="9"/>
      <c r="F33" s="9">
        <v>32</v>
      </c>
      <c r="G33" s="22">
        <v>1</v>
      </c>
      <c r="H33" s="11">
        <v>1</v>
      </c>
      <c r="I33" s="11">
        <f t="shared" si="0"/>
        <v>1</v>
      </c>
    </row>
    <row r="34" spans="2:9">
      <c r="B34" s="9" t="s">
        <v>170</v>
      </c>
      <c r="C34" s="9" t="s">
        <v>167</v>
      </c>
      <c r="D34" s="9"/>
      <c r="E34" s="9"/>
      <c r="F34" s="9">
        <v>24</v>
      </c>
      <c r="G34" s="22">
        <v>1.5</v>
      </c>
      <c r="H34" s="11">
        <v>1</v>
      </c>
      <c r="I34" s="11">
        <f t="shared" si="0"/>
        <v>1.5</v>
      </c>
    </row>
    <row r="35" spans="2:9">
      <c r="B35" s="9" t="s">
        <v>39</v>
      </c>
      <c r="C35" s="9" t="s">
        <v>166</v>
      </c>
      <c r="D35" s="9"/>
      <c r="E35" s="9"/>
      <c r="F35" s="9">
        <v>32</v>
      </c>
      <c r="G35" s="22">
        <v>4</v>
      </c>
      <c r="H35" s="11">
        <v>1</v>
      </c>
      <c r="I35" s="11">
        <f t="shared" si="0"/>
        <v>4</v>
      </c>
    </row>
    <row r="36" spans="2:9">
      <c r="B36" s="9" t="s">
        <v>171</v>
      </c>
      <c r="C36" s="9" t="s">
        <v>166</v>
      </c>
      <c r="D36" s="9"/>
      <c r="E36" s="9"/>
      <c r="F36" s="9">
        <v>32</v>
      </c>
      <c r="G36" s="22">
        <v>4</v>
      </c>
      <c r="H36" s="11">
        <v>1</v>
      </c>
      <c r="I36" s="11">
        <f t="shared" si="0"/>
        <v>4</v>
      </c>
    </row>
    <row r="37" spans="2:9">
      <c r="B37" s="9" t="s">
        <v>76</v>
      </c>
      <c r="C37" s="9" t="s">
        <v>166</v>
      </c>
      <c r="D37" s="9"/>
      <c r="E37" s="9"/>
      <c r="F37" s="9">
        <v>32</v>
      </c>
      <c r="G37" s="22">
        <v>4</v>
      </c>
      <c r="H37" s="11">
        <v>1</v>
      </c>
      <c r="I37" s="11">
        <f t="shared" si="0"/>
        <v>4</v>
      </c>
    </row>
    <row r="38" spans="2:9">
      <c r="B38" s="9" t="s">
        <v>77</v>
      </c>
      <c r="C38" s="9" t="s">
        <v>167</v>
      </c>
      <c r="D38" s="9"/>
      <c r="E38" s="9"/>
      <c r="F38" s="9">
        <v>32</v>
      </c>
      <c r="G38" s="22">
        <v>4</v>
      </c>
      <c r="H38" s="11">
        <v>1</v>
      </c>
      <c r="I38" s="11">
        <f t="shared" si="0"/>
        <v>4</v>
      </c>
    </row>
    <row r="39" spans="2:9">
      <c r="B39" s="9" t="s">
        <v>78</v>
      </c>
      <c r="C39" s="9" t="s">
        <v>167</v>
      </c>
      <c r="D39" s="9"/>
      <c r="E39" s="9"/>
      <c r="F39" s="9">
        <v>24</v>
      </c>
      <c r="G39" s="22">
        <v>3</v>
      </c>
      <c r="H39" s="11">
        <v>1</v>
      </c>
      <c r="I39" s="11">
        <f t="shared" si="0"/>
        <v>3</v>
      </c>
    </row>
    <row r="40" spans="2:9">
      <c r="B40" s="9" t="s">
        <v>40</v>
      </c>
      <c r="C40" s="9" t="s">
        <v>166</v>
      </c>
      <c r="D40" s="9"/>
      <c r="E40" s="9"/>
      <c r="F40" s="9">
        <v>32</v>
      </c>
      <c r="G40" s="22">
        <v>4</v>
      </c>
      <c r="H40" s="11">
        <v>1</v>
      </c>
      <c r="I40" s="11">
        <f t="shared" si="0"/>
        <v>4</v>
      </c>
    </row>
    <row r="41" spans="2:9">
      <c r="B41" s="9" t="s">
        <v>46</v>
      </c>
      <c r="C41" s="9" t="s">
        <v>167</v>
      </c>
      <c r="D41" s="9"/>
      <c r="E41" s="9"/>
      <c r="F41" s="9">
        <v>40</v>
      </c>
      <c r="G41" s="22">
        <v>5</v>
      </c>
      <c r="H41" s="11">
        <v>1</v>
      </c>
      <c r="I41" s="11">
        <f t="shared" si="0"/>
        <v>5</v>
      </c>
    </row>
    <row r="42" spans="2:9">
      <c r="B42" s="9" t="s">
        <v>66</v>
      </c>
      <c r="C42" s="9" t="s">
        <v>167</v>
      </c>
      <c r="D42" s="9"/>
      <c r="E42" s="9"/>
      <c r="F42" s="9">
        <v>32</v>
      </c>
      <c r="G42" s="22">
        <v>4</v>
      </c>
      <c r="H42" s="11">
        <v>1</v>
      </c>
      <c r="I42" s="11">
        <f t="shared" si="0"/>
        <v>4</v>
      </c>
    </row>
    <row r="43" spans="2:9">
      <c r="B43" s="9" t="s">
        <v>79</v>
      </c>
      <c r="C43" s="9" t="s">
        <v>168</v>
      </c>
      <c r="D43" s="9"/>
      <c r="E43" s="9"/>
      <c r="F43" s="9">
        <v>32</v>
      </c>
      <c r="G43" s="22">
        <v>4</v>
      </c>
      <c r="H43" s="11">
        <v>1</v>
      </c>
      <c r="I43" s="11">
        <f t="shared" si="0"/>
        <v>4</v>
      </c>
    </row>
    <row r="44" spans="2:9">
      <c r="B44" s="9" t="s">
        <v>80</v>
      </c>
      <c r="C44" s="9" t="s">
        <v>167</v>
      </c>
      <c r="D44" s="9"/>
      <c r="E44" s="9"/>
      <c r="F44" s="9">
        <v>10</v>
      </c>
      <c r="G44" s="22">
        <v>2</v>
      </c>
      <c r="H44" s="11">
        <v>1</v>
      </c>
      <c r="I44" s="11">
        <f t="shared" si="0"/>
        <v>2</v>
      </c>
    </row>
    <row r="45" spans="2:9">
      <c r="B45" s="9" t="s">
        <v>81</v>
      </c>
      <c r="C45" s="9" t="s">
        <v>167</v>
      </c>
      <c r="D45" s="9"/>
      <c r="E45" s="9"/>
      <c r="F45" s="9">
        <v>32</v>
      </c>
      <c r="G45" s="22">
        <v>4</v>
      </c>
      <c r="H45" s="11">
        <v>1</v>
      </c>
      <c r="I45" s="11">
        <f t="shared" si="0"/>
        <v>4</v>
      </c>
    </row>
    <row r="46" spans="2:9">
      <c r="B46" s="9" t="s">
        <v>45</v>
      </c>
      <c r="C46" s="9" t="s">
        <v>168</v>
      </c>
      <c r="D46" s="9"/>
      <c r="E46" s="9"/>
      <c r="F46" s="9">
        <v>32</v>
      </c>
      <c r="G46" s="22">
        <v>4</v>
      </c>
      <c r="H46" s="11">
        <v>1</v>
      </c>
      <c r="I46" s="11">
        <f t="shared" si="0"/>
        <v>4</v>
      </c>
    </row>
    <row r="47" spans="2:9">
      <c r="B47" s="7" t="s">
        <v>50</v>
      </c>
      <c r="C47" s="7"/>
      <c r="D47" s="7"/>
      <c r="E47" s="7"/>
      <c r="F47" s="7"/>
      <c r="G47" s="8"/>
      <c r="H47" s="7"/>
      <c r="I47" s="7">
        <f>SUM(I3:I46)</f>
        <v>110</v>
      </c>
    </row>
    <row r="50" spans="2:9">
      <c r="B50" s="7" t="s">
        <v>30</v>
      </c>
      <c r="C50" s="7"/>
      <c r="D50" s="7"/>
      <c r="E50" s="7"/>
      <c r="F50" s="7"/>
      <c r="G50" s="8"/>
      <c r="H50" s="7"/>
      <c r="I50" s="7"/>
    </row>
    <row r="51" spans="2:9">
      <c r="B51" s="7" t="s">
        <v>31</v>
      </c>
      <c r="C51" s="7" t="s">
        <v>52</v>
      </c>
      <c r="D51" s="7"/>
      <c r="E51" s="7"/>
      <c r="F51" s="7"/>
      <c r="G51" s="8" t="s">
        <v>20</v>
      </c>
      <c r="H51" s="7" t="s">
        <v>33</v>
      </c>
      <c r="I51" s="8" t="s">
        <v>34</v>
      </c>
    </row>
    <row r="52" spans="2:9">
      <c r="B52" s="9" t="s">
        <v>87</v>
      </c>
      <c r="C52" s="9" t="s">
        <v>158</v>
      </c>
      <c r="D52" s="9"/>
      <c r="E52" s="9"/>
      <c r="F52" s="9"/>
      <c r="G52" s="22">
        <v>1</v>
      </c>
      <c r="H52" s="11">
        <v>1</v>
      </c>
      <c r="I52" s="11">
        <f>PRODUCT(G52,H52)</f>
        <v>1</v>
      </c>
    </row>
    <row r="53" spans="2:9">
      <c r="B53" s="9" t="s">
        <v>67</v>
      </c>
      <c r="C53" s="9" t="s">
        <v>158</v>
      </c>
      <c r="D53" s="9"/>
      <c r="E53" s="9"/>
      <c r="F53" s="9"/>
      <c r="G53" s="22">
        <v>1</v>
      </c>
      <c r="H53" s="11">
        <v>1</v>
      </c>
      <c r="I53" s="11">
        <f t="shared" ref="I53:I95" si="1">PRODUCT(G53,H53)</f>
        <v>1</v>
      </c>
    </row>
    <row r="54" spans="2:9">
      <c r="B54" s="9" t="s">
        <v>159</v>
      </c>
      <c r="C54" s="9" t="s">
        <v>158</v>
      </c>
      <c r="D54" s="9"/>
      <c r="E54" s="9"/>
      <c r="F54" s="9"/>
      <c r="G54" s="22">
        <v>1</v>
      </c>
      <c r="H54" s="11">
        <v>1</v>
      </c>
      <c r="I54" s="11">
        <f t="shared" si="1"/>
        <v>1</v>
      </c>
    </row>
    <row r="55" spans="2:9">
      <c r="B55" s="9" t="s">
        <v>68</v>
      </c>
      <c r="C55" s="9" t="s">
        <v>158</v>
      </c>
      <c r="D55" s="9"/>
      <c r="E55" s="9"/>
      <c r="F55" s="9"/>
      <c r="G55" s="22">
        <v>1</v>
      </c>
      <c r="H55" s="11">
        <v>1</v>
      </c>
      <c r="I55" s="11">
        <f t="shared" si="1"/>
        <v>1</v>
      </c>
    </row>
    <row r="56" spans="2:9">
      <c r="B56" s="9" t="s">
        <v>69</v>
      </c>
      <c r="C56" s="9" t="s">
        <v>158</v>
      </c>
      <c r="D56" s="9"/>
      <c r="E56" s="9"/>
      <c r="F56" s="9"/>
      <c r="G56" s="22">
        <v>1</v>
      </c>
      <c r="H56" s="11">
        <v>1</v>
      </c>
      <c r="I56" s="11">
        <f t="shared" si="1"/>
        <v>1</v>
      </c>
    </row>
    <row r="57" spans="2:9">
      <c r="B57" s="9" t="s">
        <v>160</v>
      </c>
      <c r="C57" s="9" t="s">
        <v>158</v>
      </c>
      <c r="D57" s="9"/>
      <c r="E57" s="9"/>
      <c r="F57" s="9"/>
      <c r="G57" s="22">
        <v>0</v>
      </c>
      <c r="H57" s="11">
        <v>1</v>
      </c>
      <c r="I57" s="11">
        <f t="shared" si="1"/>
        <v>0</v>
      </c>
    </row>
    <row r="58" spans="2:9">
      <c r="B58" s="9" t="s">
        <v>70</v>
      </c>
      <c r="C58" s="9" t="s">
        <v>158</v>
      </c>
      <c r="D58" s="9"/>
      <c r="E58" s="9"/>
      <c r="F58" s="9"/>
      <c r="G58" s="22">
        <v>1</v>
      </c>
      <c r="H58" s="11">
        <v>1</v>
      </c>
      <c r="I58" s="11">
        <f t="shared" si="1"/>
        <v>1</v>
      </c>
    </row>
    <row r="59" spans="2:9">
      <c r="B59" s="9" t="s">
        <v>88</v>
      </c>
      <c r="C59" s="9" t="s">
        <v>158</v>
      </c>
      <c r="D59" s="9"/>
      <c r="E59" s="9"/>
      <c r="F59" s="9"/>
      <c r="G59" s="22">
        <v>1</v>
      </c>
      <c r="H59" s="11">
        <v>1</v>
      </c>
      <c r="I59" s="11">
        <f t="shared" si="1"/>
        <v>1</v>
      </c>
    </row>
    <row r="60" spans="2:9">
      <c r="B60" s="9" t="s">
        <v>63</v>
      </c>
      <c r="C60" s="9" t="s">
        <v>158</v>
      </c>
      <c r="D60" s="9"/>
      <c r="E60" s="9"/>
      <c r="F60" s="9"/>
      <c r="G60" s="22">
        <v>1</v>
      </c>
      <c r="H60" s="11">
        <v>1</v>
      </c>
      <c r="I60" s="11">
        <f t="shared" si="1"/>
        <v>1</v>
      </c>
    </row>
    <row r="61" spans="2:9">
      <c r="B61" s="9" t="s">
        <v>161</v>
      </c>
      <c r="C61" s="9" t="s">
        <v>158</v>
      </c>
      <c r="D61" s="9"/>
      <c r="E61" s="9"/>
      <c r="F61" s="9"/>
      <c r="G61" s="22">
        <v>0.5</v>
      </c>
      <c r="H61" s="11">
        <v>1</v>
      </c>
      <c r="I61" s="11">
        <f t="shared" si="1"/>
        <v>0.5</v>
      </c>
    </row>
    <row r="62" spans="2:9">
      <c r="B62" s="9" t="s">
        <v>162</v>
      </c>
      <c r="C62" s="9" t="s">
        <v>163</v>
      </c>
      <c r="D62" s="9"/>
      <c r="E62" s="9"/>
      <c r="F62" s="9"/>
      <c r="G62" s="22">
        <v>1</v>
      </c>
      <c r="H62" s="11">
        <v>1</v>
      </c>
      <c r="I62" s="11">
        <f t="shared" si="1"/>
        <v>1</v>
      </c>
    </row>
    <row r="63" spans="2:9">
      <c r="B63" s="9" t="s">
        <v>164</v>
      </c>
      <c r="C63" s="9" t="s">
        <v>158</v>
      </c>
      <c r="D63" s="9"/>
      <c r="E63" s="9"/>
      <c r="F63" s="9"/>
      <c r="G63" s="22">
        <v>1</v>
      </c>
      <c r="H63" s="11">
        <v>1</v>
      </c>
      <c r="I63" s="11">
        <f t="shared" si="1"/>
        <v>1</v>
      </c>
    </row>
    <row r="64" spans="2:9">
      <c r="B64" s="9" t="s">
        <v>89</v>
      </c>
      <c r="C64" s="9" t="s">
        <v>158</v>
      </c>
      <c r="D64" s="9"/>
      <c r="E64" s="9"/>
      <c r="F64" s="9"/>
      <c r="G64" s="22">
        <v>1</v>
      </c>
      <c r="H64" s="11">
        <v>1</v>
      </c>
      <c r="I64" s="11">
        <f t="shared" si="1"/>
        <v>1</v>
      </c>
    </row>
    <row r="65" spans="2:9">
      <c r="B65" s="9" t="s">
        <v>90</v>
      </c>
      <c r="C65" s="9" t="s">
        <v>158</v>
      </c>
      <c r="D65" s="9"/>
      <c r="E65" s="9"/>
      <c r="F65" s="9"/>
      <c r="G65" s="22">
        <v>1</v>
      </c>
      <c r="H65" s="11">
        <v>1</v>
      </c>
      <c r="I65" s="11">
        <f t="shared" si="1"/>
        <v>1</v>
      </c>
    </row>
    <row r="66" spans="2:9">
      <c r="B66" s="9" t="s">
        <v>71</v>
      </c>
      <c r="C66" s="9" t="s">
        <v>158</v>
      </c>
      <c r="D66" s="9"/>
      <c r="E66" s="9"/>
      <c r="F66" s="9"/>
      <c r="G66" s="22">
        <v>1</v>
      </c>
      <c r="H66" s="11">
        <v>1</v>
      </c>
      <c r="I66" s="11">
        <f t="shared" si="1"/>
        <v>1</v>
      </c>
    </row>
    <row r="67" spans="2:9">
      <c r="B67" s="9" t="s">
        <v>172</v>
      </c>
      <c r="C67" s="9" t="s">
        <v>165</v>
      </c>
      <c r="D67" s="9"/>
      <c r="E67" s="9"/>
      <c r="F67" s="9"/>
      <c r="G67" s="22">
        <v>1</v>
      </c>
      <c r="H67" s="11">
        <v>1</v>
      </c>
      <c r="I67" s="11">
        <f t="shared" si="1"/>
        <v>1</v>
      </c>
    </row>
    <row r="68" spans="2:9">
      <c r="B68" s="9" t="s">
        <v>155</v>
      </c>
      <c r="C68" s="9" t="s">
        <v>158</v>
      </c>
      <c r="D68" s="9"/>
      <c r="E68" s="9"/>
      <c r="F68" s="9"/>
      <c r="G68" s="22">
        <v>1</v>
      </c>
      <c r="H68" s="11">
        <v>1</v>
      </c>
      <c r="I68" s="11">
        <f t="shared" si="1"/>
        <v>1</v>
      </c>
    </row>
    <row r="69" spans="2:9">
      <c r="B69" s="9" t="s">
        <v>42</v>
      </c>
      <c r="C69" s="9" t="s">
        <v>158</v>
      </c>
      <c r="D69" s="9"/>
      <c r="E69" s="9"/>
      <c r="F69" s="9"/>
      <c r="G69" s="22">
        <v>1</v>
      </c>
      <c r="H69" s="11">
        <v>1</v>
      </c>
      <c r="I69" s="11">
        <f t="shared" si="1"/>
        <v>1</v>
      </c>
    </row>
    <row r="70" spans="2:9">
      <c r="B70" s="9" t="s">
        <v>72</v>
      </c>
      <c r="C70" s="9" t="s">
        <v>158</v>
      </c>
      <c r="D70" s="9"/>
      <c r="E70" s="9"/>
      <c r="F70" s="9"/>
      <c r="G70" s="22">
        <v>1</v>
      </c>
      <c r="H70" s="11">
        <v>1</v>
      </c>
      <c r="I70" s="11">
        <f t="shared" si="1"/>
        <v>1</v>
      </c>
    </row>
    <row r="71" spans="2:9">
      <c r="B71" s="9" t="s">
        <v>85</v>
      </c>
      <c r="C71" s="9" t="s">
        <v>166</v>
      </c>
      <c r="D71" s="9"/>
      <c r="E71" s="9"/>
      <c r="F71" s="9"/>
      <c r="G71" s="22">
        <v>4</v>
      </c>
      <c r="H71" s="11">
        <v>1</v>
      </c>
      <c r="I71" s="11">
        <f t="shared" si="1"/>
        <v>4</v>
      </c>
    </row>
    <row r="72" spans="2:9">
      <c r="B72" s="9" t="s">
        <v>60</v>
      </c>
      <c r="C72" s="9" t="s">
        <v>167</v>
      </c>
      <c r="D72" s="9"/>
      <c r="E72" s="9"/>
      <c r="F72" s="9"/>
      <c r="G72" s="22">
        <v>4</v>
      </c>
      <c r="H72" s="11">
        <v>1</v>
      </c>
      <c r="I72" s="11">
        <f t="shared" si="1"/>
        <v>4</v>
      </c>
    </row>
    <row r="73" spans="2:9">
      <c r="B73" s="9" t="s">
        <v>49</v>
      </c>
      <c r="C73" s="9" t="s">
        <v>167</v>
      </c>
      <c r="D73" s="9"/>
      <c r="E73" s="9"/>
      <c r="F73" s="9"/>
      <c r="G73" s="22">
        <v>4</v>
      </c>
      <c r="H73" s="11">
        <v>1</v>
      </c>
      <c r="I73" s="11">
        <f t="shared" si="1"/>
        <v>4</v>
      </c>
    </row>
    <row r="74" spans="2:9">
      <c r="B74" s="9" t="s">
        <v>37</v>
      </c>
      <c r="C74" s="9" t="s">
        <v>166</v>
      </c>
      <c r="D74" s="9"/>
      <c r="E74" s="9"/>
      <c r="F74" s="9"/>
      <c r="G74" s="22">
        <v>4</v>
      </c>
      <c r="H74" s="11">
        <v>1</v>
      </c>
      <c r="I74" s="11">
        <f t="shared" si="1"/>
        <v>4</v>
      </c>
    </row>
    <row r="75" spans="2:9">
      <c r="B75" s="9" t="s">
        <v>38</v>
      </c>
      <c r="C75" s="9" t="s">
        <v>166</v>
      </c>
      <c r="D75" s="9"/>
      <c r="E75" s="9"/>
      <c r="F75" s="9"/>
      <c r="G75" s="22">
        <v>4</v>
      </c>
      <c r="H75" s="11">
        <v>1</v>
      </c>
      <c r="I75" s="11">
        <f t="shared" si="1"/>
        <v>4</v>
      </c>
    </row>
    <row r="76" spans="2:9">
      <c r="B76" s="9" t="s">
        <v>47</v>
      </c>
      <c r="C76" s="9" t="s">
        <v>168</v>
      </c>
      <c r="D76" s="9"/>
      <c r="E76" s="9"/>
      <c r="F76" s="9"/>
      <c r="G76" s="22">
        <v>4</v>
      </c>
      <c r="H76" s="11">
        <v>1</v>
      </c>
      <c r="I76" s="11">
        <f t="shared" si="1"/>
        <v>4</v>
      </c>
    </row>
    <row r="77" spans="2:9">
      <c r="B77" s="9" t="s">
        <v>113</v>
      </c>
      <c r="C77" s="9" t="s">
        <v>167</v>
      </c>
      <c r="D77" s="9"/>
      <c r="E77" s="9"/>
      <c r="F77" s="9"/>
      <c r="G77" s="22">
        <v>3</v>
      </c>
      <c r="H77" s="11">
        <v>1</v>
      </c>
      <c r="I77" s="11">
        <f t="shared" si="1"/>
        <v>3</v>
      </c>
    </row>
    <row r="78" spans="2:9">
      <c r="B78" s="9" t="s">
        <v>74</v>
      </c>
      <c r="C78" s="9" t="s">
        <v>167</v>
      </c>
      <c r="D78" s="9"/>
      <c r="E78" s="9"/>
      <c r="F78" s="9"/>
      <c r="G78" s="22">
        <v>5</v>
      </c>
      <c r="H78" s="11">
        <v>1</v>
      </c>
      <c r="I78" s="11">
        <f t="shared" si="1"/>
        <v>5</v>
      </c>
    </row>
    <row r="79" spans="2:9">
      <c r="B79" s="9" t="s">
        <v>75</v>
      </c>
      <c r="C79" s="9" t="s">
        <v>167</v>
      </c>
      <c r="D79" s="9"/>
      <c r="E79" s="9"/>
      <c r="F79" s="9"/>
      <c r="G79" s="22">
        <v>2</v>
      </c>
      <c r="H79" s="11">
        <v>1</v>
      </c>
      <c r="I79" s="11">
        <f t="shared" si="1"/>
        <v>2</v>
      </c>
    </row>
    <row r="80" spans="2:9">
      <c r="B80" s="9" t="s">
        <v>96</v>
      </c>
      <c r="C80" s="9" t="s">
        <v>167</v>
      </c>
      <c r="D80" s="9"/>
      <c r="E80" s="9"/>
      <c r="F80" s="9"/>
      <c r="G80" s="22">
        <v>5</v>
      </c>
      <c r="H80" s="11">
        <v>1</v>
      </c>
      <c r="I80" s="11">
        <f t="shared" si="1"/>
        <v>5</v>
      </c>
    </row>
    <row r="81" spans="2:9">
      <c r="B81" s="9" t="s">
        <v>48</v>
      </c>
      <c r="C81" s="9" t="s">
        <v>167</v>
      </c>
      <c r="D81" s="9"/>
      <c r="E81" s="9"/>
      <c r="F81" s="9"/>
      <c r="G81" s="22">
        <v>5</v>
      </c>
      <c r="H81" s="11">
        <v>1</v>
      </c>
      <c r="I81" s="11">
        <f t="shared" si="1"/>
        <v>5</v>
      </c>
    </row>
    <row r="82" spans="2:9">
      <c r="B82" s="9" t="s">
        <v>169</v>
      </c>
      <c r="C82" s="9" t="s">
        <v>167</v>
      </c>
      <c r="D82" s="9"/>
      <c r="E82" s="9"/>
      <c r="F82" s="9"/>
      <c r="G82" s="22">
        <v>1</v>
      </c>
      <c r="H82" s="11">
        <v>1</v>
      </c>
      <c r="I82" s="11">
        <f t="shared" si="1"/>
        <v>1</v>
      </c>
    </row>
    <row r="83" spans="2:9">
      <c r="B83" s="9" t="s">
        <v>170</v>
      </c>
      <c r="C83" s="9" t="s">
        <v>167</v>
      </c>
      <c r="D83" s="9"/>
      <c r="E83" s="9"/>
      <c r="F83" s="9"/>
      <c r="G83" s="22">
        <v>1.5</v>
      </c>
      <c r="H83" s="11">
        <v>1</v>
      </c>
      <c r="I83" s="11">
        <f t="shared" si="1"/>
        <v>1.5</v>
      </c>
    </row>
    <row r="84" spans="2:9">
      <c r="B84" s="9" t="s">
        <v>39</v>
      </c>
      <c r="C84" s="9" t="s">
        <v>166</v>
      </c>
      <c r="D84" s="9"/>
      <c r="E84" s="9"/>
      <c r="F84" s="9"/>
      <c r="G84" s="22">
        <v>4</v>
      </c>
      <c r="H84" s="11">
        <v>1</v>
      </c>
      <c r="I84" s="11">
        <f t="shared" si="1"/>
        <v>4</v>
      </c>
    </row>
    <row r="85" spans="2:9">
      <c r="B85" s="9" t="s">
        <v>171</v>
      </c>
      <c r="C85" s="9" t="s">
        <v>166</v>
      </c>
      <c r="D85" s="9"/>
      <c r="E85" s="9"/>
      <c r="F85" s="9"/>
      <c r="G85" s="22">
        <v>4</v>
      </c>
      <c r="H85" s="11">
        <v>1</v>
      </c>
      <c r="I85" s="11">
        <f t="shared" si="1"/>
        <v>4</v>
      </c>
    </row>
    <row r="86" spans="2:9">
      <c r="B86" s="9" t="s">
        <v>76</v>
      </c>
      <c r="C86" s="9" t="s">
        <v>166</v>
      </c>
      <c r="D86" s="9"/>
      <c r="E86" s="9"/>
      <c r="F86" s="9"/>
      <c r="G86" s="22">
        <v>4</v>
      </c>
      <c r="H86" s="11">
        <v>1</v>
      </c>
      <c r="I86" s="11">
        <f t="shared" si="1"/>
        <v>4</v>
      </c>
    </row>
    <row r="87" spans="2:9">
      <c r="B87" s="9" t="s">
        <v>77</v>
      </c>
      <c r="C87" s="9" t="s">
        <v>167</v>
      </c>
      <c r="D87" s="9"/>
      <c r="E87" s="9"/>
      <c r="F87" s="9"/>
      <c r="G87" s="22">
        <v>4</v>
      </c>
      <c r="H87" s="11">
        <v>1</v>
      </c>
      <c r="I87" s="11">
        <f t="shared" si="1"/>
        <v>4</v>
      </c>
    </row>
    <row r="88" spans="2:9">
      <c r="B88" s="9" t="s">
        <v>78</v>
      </c>
      <c r="C88" s="9" t="s">
        <v>167</v>
      </c>
      <c r="D88" s="9"/>
      <c r="E88" s="9"/>
      <c r="F88" s="9"/>
      <c r="G88" s="22">
        <v>3</v>
      </c>
      <c r="H88" s="11">
        <v>1</v>
      </c>
      <c r="I88" s="11">
        <f t="shared" si="1"/>
        <v>3</v>
      </c>
    </row>
    <row r="89" spans="2:9">
      <c r="B89" s="9" t="s">
        <v>40</v>
      </c>
      <c r="C89" s="9" t="s">
        <v>166</v>
      </c>
      <c r="D89" s="9"/>
      <c r="E89" s="9"/>
      <c r="F89" s="9"/>
      <c r="G89" s="22">
        <v>4</v>
      </c>
      <c r="H89" s="11">
        <v>1</v>
      </c>
      <c r="I89" s="11">
        <f t="shared" si="1"/>
        <v>4</v>
      </c>
    </row>
    <row r="90" spans="2:9">
      <c r="B90" s="9" t="s">
        <v>46</v>
      </c>
      <c r="C90" s="9" t="s">
        <v>167</v>
      </c>
      <c r="D90" s="9"/>
      <c r="E90" s="9"/>
      <c r="F90" s="9"/>
      <c r="G90" s="22">
        <v>5</v>
      </c>
      <c r="H90" s="11">
        <v>1</v>
      </c>
      <c r="I90" s="11">
        <f t="shared" si="1"/>
        <v>5</v>
      </c>
    </row>
    <row r="91" spans="2:9">
      <c r="B91" s="9" t="s">
        <v>66</v>
      </c>
      <c r="C91" s="9" t="s">
        <v>167</v>
      </c>
      <c r="D91" s="9"/>
      <c r="E91" s="9"/>
      <c r="F91" s="9"/>
      <c r="G91" s="22">
        <v>4</v>
      </c>
      <c r="H91" s="11">
        <v>1</v>
      </c>
      <c r="I91" s="11">
        <f t="shared" si="1"/>
        <v>4</v>
      </c>
    </row>
    <row r="92" spans="2:9">
      <c r="B92" s="9" t="s">
        <v>79</v>
      </c>
      <c r="C92" s="9" t="s">
        <v>168</v>
      </c>
      <c r="D92" s="9"/>
      <c r="E92" s="9"/>
      <c r="F92" s="9"/>
      <c r="G92" s="22">
        <v>4</v>
      </c>
      <c r="H92" s="11">
        <v>1</v>
      </c>
      <c r="I92" s="11">
        <f t="shared" si="1"/>
        <v>4</v>
      </c>
    </row>
    <row r="93" spans="2:9">
      <c r="B93" s="9" t="s">
        <v>80</v>
      </c>
      <c r="C93" s="9" t="s">
        <v>167</v>
      </c>
      <c r="D93" s="9"/>
      <c r="E93" s="9"/>
      <c r="F93" s="9"/>
      <c r="G93" s="22">
        <v>2</v>
      </c>
      <c r="H93" s="11">
        <v>1</v>
      </c>
      <c r="I93" s="11">
        <f t="shared" si="1"/>
        <v>2</v>
      </c>
    </row>
    <row r="94" spans="2:9">
      <c r="B94" s="9" t="s">
        <v>81</v>
      </c>
      <c r="C94" s="9" t="s">
        <v>167</v>
      </c>
      <c r="D94" s="9"/>
      <c r="E94" s="9"/>
      <c r="F94" s="9"/>
      <c r="G94" s="22">
        <v>4</v>
      </c>
      <c r="H94" s="11">
        <v>1</v>
      </c>
      <c r="I94" s="11">
        <f t="shared" si="1"/>
        <v>4</v>
      </c>
    </row>
    <row r="95" spans="2:9">
      <c r="B95" s="9" t="s">
        <v>45</v>
      </c>
      <c r="C95" s="9" t="s">
        <v>168</v>
      </c>
      <c r="D95" s="9"/>
      <c r="E95" s="9"/>
      <c r="F95" s="9"/>
      <c r="G95" s="22">
        <v>4</v>
      </c>
      <c r="H95" s="11">
        <v>1</v>
      </c>
      <c r="I95" s="11">
        <f t="shared" si="1"/>
        <v>4</v>
      </c>
    </row>
    <row r="96" spans="2:9">
      <c r="B96" s="7" t="s">
        <v>50</v>
      </c>
      <c r="C96" s="7"/>
      <c r="D96" s="7"/>
      <c r="E96" s="7"/>
      <c r="F96" s="7"/>
      <c r="G96" s="8"/>
      <c r="H96" s="7"/>
      <c r="I96" s="7">
        <f>SUM(I52:I95)</f>
        <v>110</v>
      </c>
    </row>
    <row r="99" spans="2:9">
      <c r="B99" s="7" t="s">
        <v>173</v>
      </c>
      <c r="C99" s="7"/>
      <c r="D99" s="7"/>
      <c r="E99" s="7"/>
      <c r="F99" s="7"/>
      <c r="G99" s="8"/>
      <c r="H99" s="8"/>
      <c r="I99" s="7"/>
    </row>
    <row r="100" spans="2:9">
      <c r="B100" s="7" t="s">
        <v>31</v>
      </c>
      <c r="C100" s="7" t="s">
        <v>52</v>
      </c>
      <c r="D100" s="7"/>
      <c r="E100" s="7"/>
      <c r="F100" s="7"/>
      <c r="G100" s="8" t="s">
        <v>20</v>
      </c>
      <c r="H100" s="8" t="s">
        <v>33</v>
      </c>
      <c r="I100" s="8" t="s">
        <v>34</v>
      </c>
    </row>
    <row r="101" spans="2:9">
      <c r="B101" s="9" t="s">
        <v>105</v>
      </c>
      <c r="C101" s="9" t="s">
        <v>158</v>
      </c>
      <c r="D101" s="2"/>
      <c r="E101" s="2"/>
      <c r="F101" s="2"/>
      <c r="G101" s="23">
        <v>1</v>
      </c>
      <c r="H101" s="10">
        <v>1</v>
      </c>
      <c r="I101" s="11">
        <f>PRODUCT(G101,H101)</f>
        <v>1</v>
      </c>
    </row>
    <row r="102" spans="2:9">
      <c r="B102" s="9" t="s">
        <v>87</v>
      </c>
      <c r="C102" s="9" t="s">
        <v>158</v>
      </c>
      <c r="D102" s="2"/>
      <c r="E102" s="2"/>
      <c r="F102" s="2"/>
      <c r="G102" s="23">
        <v>1</v>
      </c>
      <c r="H102" s="10">
        <v>1</v>
      </c>
      <c r="I102" s="11">
        <f t="shared" ref="I102:I159" si="2">PRODUCT(G102,H102)</f>
        <v>1</v>
      </c>
    </row>
    <row r="103" spans="2:9">
      <c r="B103" s="9" t="s">
        <v>174</v>
      </c>
      <c r="C103" s="9" t="s">
        <v>158</v>
      </c>
      <c r="D103" s="2"/>
      <c r="E103" s="2"/>
      <c r="F103" s="2"/>
      <c r="G103" s="23">
        <v>0</v>
      </c>
      <c r="H103" s="10">
        <v>1</v>
      </c>
      <c r="I103" s="11">
        <f t="shared" si="2"/>
        <v>0</v>
      </c>
    </row>
    <row r="104" spans="2:9">
      <c r="B104" s="9" t="s">
        <v>67</v>
      </c>
      <c r="C104" s="9" t="s">
        <v>158</v>
      </c>
      <c r="D104" s="2"/>
      <c r="E104" s="2"/>
      <c r="F104" s="2"/>
      <c r="G104" s="23">
        <v>1</v>
      </c>
      <c r="H104" s="10">
        <v>1</v>
      </c>
      <c r="I104" s="11">
        <f t="shared" si="2"/>
        <v>1</v>
      </c>
    </row>
    <row r="105" spans="2:9">
      <c r="B105" s="9" t="s">
        <v>110</v>
      </c>
      <c r="C105" s="9" t="s">
        <v>158</v>
      </c>
      <c r="D105" s="2"/>
      <c r="E105" s="2"/>
      <c r="F105" s="2"/>
      <c r="G105" s="23">
        <v>0</v>
      </c>
      <c r="H105" s="10">
        <v>1</v>
      </c>
      <c r="I105" s="11">
        <f t="shared" si="2"/>
        <v>0</v>
      </c>
    </row>
    <row r="106" spans="2:9">
      <c r="B106" s="9" t="s">
        <v>159</v>
      </c>
      <c r="C106" s="9" t="s">
        <v>158</v>
      </c>
      <c r="D106" s="2"/>
      <c r="E106" s="2"/>
      <c r="F106" s="2"/>
      <c r="G106" s="23">
        <v>1</v>
      </c>
      <c r="H106" s="10">
        <v>1</v>
      </c>
      <c r="I106" s="11">
        <f t="shared" si="2"/>
        <v>1</v>
      </c>
    </row>
    <row r="107" spans="2:9">
      <c r="B107" s="9" t="s">
        <v>68</v>
      </c>
      <c r="C107" s="9" t="s">
        <v>158</v>
      </c>
      <c r="D107" s="2"/>
      <c r="E107" s="2"/>
      <c r="F107" s="2"/>
      <c r="G107" s="23">
        <v>1</v>
      </c>
      <c r="H107" s="10">
        <v>1</v>
      </c>
      <c r="I107" s="11">
        <f t="shared" si="2"/>
        <v>1</v>
      </c>
    </row>
    <row r="108" spans="2:9">
      <c r="B108" s="9" t="s">
        <v>69</v>
      </c>
      <c r="C108" s="9" t="s">
        <v>158</v>
      </c>
      <c r="D108" s="2"/>
      <c r="E108" s="2"/>
      <c r="F108" s="2"/>
      <c r="G108" s="23">
        <v>1</v>
      </c>
      <c r="H108" s="10">
        <v>1</v>
      </c>
      <c r="I108" s="11">
        <f t="shared" si="2"/>
        <v>1</v>
      </c>
    </row>
    <row r="109" spans="2:9">
      <c r="B109" s="9" t="s">
        <v>160</v>
      </c>
      <c r="C109" s="9" t="s">
        <v>158</v>
      </c>
      <c r="D109" s="2"/>
      <c r="E109" s="2"/>
      <c r="F109" s="2"/>
      <c r="G109" s="23">
        <v>0</v>
      </c>
      <c r="H109" s="10">
        <v>1</v>
      </c>
      <c r="I109" s="11">
        <f t="shared" si="2"/>
        <v>0</v>
      </c>
    </row>
    <row r="110" spans="2:9">
      <c r="B110" s="9" t="s">
        <v>175</v>
      </c>
      <c r="C110" s="9" t="s">
        <v>158</v>
      </c>
      <c r="D110" s="2"/>
      <c r="E110" s="2"/>
      <c r="F110" s="2"/>
      <c r="G110" s="23">
        <v>0</v>
      </c>
      <c r="H110" s="10">
        <v>1</v>
      </c>
      <c r="I110" s="11">
        <f t="shared" si="2"/>
        <v>0</v>
      </c>
    </row>
    <row r="111" spans="2:9">
      <c r="B111" s="9" t="s">
        <v>70</v>
      </c>
      <c r="C111" s="9" t="s">
        <v>158</v>
      </c>
      <c r="D111" s="2"/>
      <c r="E111" s="2"/>
      <c r="F111" s="2"/>
      <c r="G111" s="23">
        <v>1</v>
      </c>
      <c r="H111" s="10">
        <v>1</v>
      </c>
      <c r="I111" s="11">
        <f t="shared" si="2"/>
        <v>1</v>
      </c>
    </row>
    <row r="112" spans="2:9">
      <c r="B112" s="9" t="s">
        <v>88</v>
      </c>
      <c r="C112" s="9" t="s">
        <v>158</v>
      </c>
      <c r="D112" s="2"/>
      <c r="E112" s="2"/>
      <c r="F112" s="2"/>
      <c r="G112" s="23">
        <v>1</v>
      </c>
      <c r="H112" s="10">
        <v>1</v>
      </c>
      <c r="I112" s="11">
        <f t="shared" si="2"/>
        <v>1</v>
      </c>
    </row>
    <row r="113" spans="2:9">
      <c r="B113" s="9" t="s">
        <v>63</v>
      </c>
      <c r="C113" s="9" t="s">
        <v>158</v>
      </c>
      <c r="D113" s="2"/>
      <c r="E113" s="2"/>
      <c r="F113" s="2"/>
      <c r="G113" s="23">
        <v>1</v>
      </c>
      <c r="H113" s="10">
        <v>1</v>
      </c>
      <c r="I113" s="11">
        <f t="shared" si="2"/>
        <v>1</v>
      </c>
    </row>
    <row r="114" spans="2:9">
      <c r="B114" s="9" t="s">
        <v>118</v>
      </c>
      <c r="C114" s="9" t="s">
        <v>158</v>
      </c>
      <c r="D114" s="2"/>
      <c r="E114" s="2"/>
      <c r="F114" s="2"/>
      <c r="G114" s="23">
        <v>0</v>
      </c>
      <c r="H114" s="10">
        <v>1</v>
      </c>
      <c r="I114" s="11">
        <f t="shared" si="2"/>
        <v>0</v>
      </c>
    </row>
    <row r="115" spans="2:9">
      <c r="B115" s="9" t="s">
        <v>161</v>
      </c>
      <c r="C115" s="9" t="s">
        <v>158</v>
      </c>
      <c r="D115" s="2"/>
      <c r="E115" s="2"/>
      <c r="F115" s="2"/>
      <c r="G115" s="23">
        <v>0.5</v>
      </c>
      <c r="H115" s="10">
        <v>1</v>
      </c>
      <c r="I115" s="11">
        <f t="shared" si="2"/>
        <v>0.5</v>
      </c>
    </row>
    <row r="116" spans="2:9">
      <c r="B116" s="9" t="s">
        <v>124</v>
      </c>
      <c r="C116" s="9" t="s">
        <v>158</v>
      </c>
      <c r="D116" s="2"/>
      <c r="E116" s="2"/>
      <c r="F116" s="2"/>
      <c r="G116" s="23">
        <v>1</v>
      </c>
      <c r="H116" s="10">
        <v>1</v>
      </c>
      <c r="I116" s="11">
        <f t="shared" si="2"/>
        <v>1</v>
      </c>
    </row>
    <row r="117" spans="2:9">
      <c r="B117" s="9" t="s">
        <v>83</v>
      </c>
      <c r="C117" s="9" t="s">
        <v>158</v>
      </c>
      <c r="D117" s="2"/>
      <c r="E117" s="2"/>
      <c r="F117" s="2"/>
      <c r="G117" s="23">
        <v>1</v>
      </c>
      <c r="H117" s="10">
        <v>1</v>
      </c>
      <c r="I117" s="11">
        <f t="shared" si="2"/>
        <v>1</v>
      </c>
    </row>
    <row r="118" spans="2:9">
      <c r="B118" s="9" t="s">
        <v>84</v>
      </c>
      <c r="C118" s="9" t="s">
        <v>158</v>
      </c>
      <c r="D118" s="2"/>
      <c r="E118" s="2"/>
      <c r="F118" s="2"/>
      <c r="G118" s="23">
        <v>1</v>
      </c>
      <c r="H118" s="10">
        <v>1</v>
      </c>
      <c r="I118" s="11">
        <f t="shared" si="2"/>
        <v>1</v>
      </c>
    </row>
    <row r="119" spans="2:9">
      <c r="B119" s="9" t="s">
        <v>162</v>
      </c>
      <c r="C119" s="9" t="s">
        <v>163</v>
      </c>
      <c r="D119" s="2"/>
      <c r="E119" s="2"/>
      <c r="F119" s="2"/>
      <c r="G119" s="23">
        <v>1</v>
      </c>
      <c r="H119" s="10">
        <v>1</v>
      </c>
      <c r="I119" s="11">
        <f t="shared" si="2"/>
        <v>1</v>
      </c>
    </row>
    <row r="120" spans="2:9">
      <c r="B120" s="9" t="s">
        <v>164</v>
      </c>
      <c r="C120" s="9" t="s">
        <v>158</v>
      </c>
      <c r="D120" s="2"/>
      <c r="E120" s="2"/>
      <c r="F120" s="2"/>
      <c r="G120" s="23">
        <v>1</v>
      </c>
      <c r="H120" s="10">
        <v>1</v>
      </c>
      <c r="I120" s="11">
        <f t="shared" si="2"/>
        <v>1</v>
      </c>
    </row>
    <row r="121" spans="2:9">
      <c r="B121" s="9" t="s">
        <v>89</v>
      </c>
      <c r="C121" s="9" t="s">
        <v>158</v>
      </c>
      <c r="D121" s="2"/>
      <c r="E121" s="2"/>
      <c r="F121" s="2"/>
      <c r="G121" s="23">
        <v>1</v>
      </c>
      <c r="H121" s="10">
        <v>1</v>
      </c>
      <c r="I121" s="11">
        <f t="shared" si="2"/>
        <v>1</v>
      </c>
    </row>
    <row r="122" spans="2:9">
      <c r="B122" s="9" t="s">
        <v>90</v>
      </c>
      <c r="C122" s="9" t="s">
        <v>158</v>
      </c>
      <c r="D122" s="2"/>
      <c r="E122" s="2"/>
      <c r="F122" s="2"/>
      <c r="G122" s="23">
        <v>1</v>
      </c>
      <c r="H122" s="10">
        <v>1</v>
      </c>
      <c r="I122" s="11">
        <f t="shared" si="2"/>
        <v>1</v>
      </c>
    </row>
    <row r="123" spans="2:9">
      <c r="B123" s="9" t="s">
        <v>138</v>
      </c>
      <c r="C123" s="9" t="s">
        <v>158</v>
      </c>
      <c r="D123" s="2"/>
      <c r="E123" s="2"/>
      <c r="F123" s="2"/>
      <c r="G123" s="23">
        <v>1</v>
      </c>
      <c r="H123" s="10">
        <v>1</v>
      </c>
      <c r="I123" s="11">
        <f t="shared" si="2"/>
        <v>1</v>
      </c>
    </row>
    <row r="124" spans="2:9">
      <c r="B124" s="9" t="s">
        <v>71</v>
      </c>
      <c r="C124" s="9" t="s">
        <v>158</v>
      </c>
      <c r="D124" s="2"/>
      <c r="E124" s="2"/>
      <c r="F124" s="2"/>
      <c r="G124" s="23">
        <v>1</v>
      </c>
      <c r="H124" s="10">
        <v>1</v>
      </c>
      <c r="I124" s="11">
        <f t="shared" si="2"/>
        <v>1</v>
      </c>
    </row>
    <row r="125" spans="2:9">
      <c r="B125" s="9" t="s">
        <v>152</v>
      </c>
      <c r="C125" s="9" t="s">
        <v>158</v>
      </c>
      <c r="D125" s="2"/>
      <c r="E125" s="2"/>
      <c r="F125" s="2"/>
      <c r="G125" s="23">
        <v>0</v>
      </c>
      <c r="H125" s="10">
        <v>1</v>
      </c>
      <c r="I125" s="11">
        <f t="shared" si="2"/>
        <v>0</v>
      </c>
    </row>
    <row r="126" spans="2:9">
      <c r="B126" s="9" t="s">
        <v>153</v>
      </c>
      <c r="C126" s="9" t="s">
        <v>158</v>
      </c>
      <c r="D126" s="2"/>
      <c r="E126" s="2"/>
      <c r="F126" s="2"/>
      <c r="G126" s="23">
        <v>1</v>
      </c>
      <c r="H126" s="10">
        <v>1</v>
      </c>
      <c r="I126" s="11">
        <f t="shared" si="2"/>
        <v>1</v>
      </c>
    </row>
    <row r="127" spans="2:9">
      <c r="B127" s="9" t="s">
        <v>151</v>
      </c>
      <c r="C127" s="9" t="s">
        <v>158</v>
      </c>
      <c r="D127" s="2"/>
      <c r="E127" s="2"/>
      <c r="F127" s="2"/>
      <c r="G127" s="23">
        <v>0</v>
      </c>
      <c r="H127" s="10">
        <v>1</v>
      </c>
      <c r="I127" s="11">
        <f t="shared" si="2"/>
        <v>0</v>
      </c>
    </row>
    <row r="128" spans="2:9">
      <c r="B128" s="9" t="s">
        <v>172</v>
      </c>
      <c r="C128" s="9" t="s">
        <v>165</v>
      </c>
      <c r="D128" s="2"/>
      <c r="E128" s="2"/>
      <c r="F128" s="2"/>
      <c r="G128" s="23">
        <v>1</v>
      </c>
      <c r="H128" s="10">
        <v>1</v>
      </c>
      <c r="I128" s="11">
        <f t="shared" si="2"/>
        <v>1</v>
      </c>
    </row>
    <row r="129" spans="2:9">
      <c r="B129" s="9" t="s">
        <v>155</v>
      </c>
      <c r="C129" s="9" t="s">
        <v>158</v>
      </c>
      <c r="D129" s="2"/>
      <c r="E129" s="2"/>
      <c r="F129" s="2"/>
      <c r="G129" s="23">
        <v>1</v>
      </c>
      <c r="H129" s="10">
        <v>1</v>
      </c>
      <c r="I129" s="11">
        <f t="shared" si="2"/>
        <v>1</v>
      </c>
    </row>
    <row r="130" spans="2:9">
      <c r="B130" s="9" t="s">
        <v>42</v>
      </c>
      <c r="C130" s="9" t="s">
        <v>158</v>
      </c>
      <c r="D130" s="2"/>
      <c r="E130" s="2"/>
      <c r="F130" s="2"/>
      <c r="G130" s="23">
        <v>1</v>
      </c>
      <c r="H130" s="10">
        <v>1</v>
      </c>
      <c r="I130" s="11">
        <f t="shared" si="2"/>
        <v>1</v>
      </c>
    </row>
    <row r="131" spans="2:9">
      <c r="B131" s="9" t="s">
        <v>72</v>
      </c>
      <c r="C131" s="9" t="s">
        <v>158</v>
      </c>
      <c r="D131" s="2"/>
      <c r="E131" s="2"/>
      <c r="F131" s="2"/>
      <c r="G131" s="23">
        <v>1</v>
      </c>
      <c r="H131" s="10">
        <v>1</v>
      </c>
      <c r="I131" s="11">
        <f t="shared" si="2"/>
        <v>1</v>
      </c>
    </row>
    <row r="132" spans="2:9">
      <c r="B132" s="9" t="s">
        <v>35</v>
      </c>
      <c r="C132" s="9" t="s">
        <v>167</v>
      </c>
      <c r="D132" s="2"/>
      <c r="E132" s="2"/>
      <c r="F132" s="2"/>
      <c r="G132" s="23">
        <v>5</v>
      </c>
      <c r="H132" s="10">
        <v>1</v>
      </c>
      <c r="I132" s="11">
        <f t="shared" si="2"/>
        <v>5</v>
      </c>
    </row>
    <row r="133" spans="2:9">
      <c r="B133" s="9" t="s">
        <v>85</v>
      </c>
      <c r="C133" s="9" t="s">
        <v>166</v>
      </c>
      <c r="D133" s="2"/>
      <c r="E133" s="2"/>
      <c r="F133" s="2"/>
      <c r="G133" s="23">
        <v>4</v>
      </c>
      <c r="H133" s="10">
        <v>1</v>
      </c>
      <c r="I133" s="11">
        <f t="shared" si="2"/>
        <v>4</v>
      </c>
    </row>
    <row r="134" spans="2:9">
      <c r="B134" s="9" t="s">
        <v>60</v>
      </c>
      <c r="C134" s="9" t="s">
        <v>167</v>
      </c>
      <c r="D134" s="2"/>
      <c r="E134" s="2"/>
      <c r="F134" s="2"/>
      <c r="G134" s="23">
        <v>4</v>
      </c>
      <c r="H134" s="10">
        <v>1</v>
      </c>
      <c r="I134" s="11">
        <f t="shared" si="2"/>
        <v>4</v>
      </c>
    </row>
    <row r="135" spans="2:9">
      <c r="B135" s="9" t="s">
        <v>49</v>
      </c>
      <c r="C135" s="9" t="s">
        <v>167</v>
      </c>
      <c r="D135" s="2"/>
      <c r="E135" s="2"/>
      <c r="F135" s="2"/>
      <c r="G135" s="23">
        <v>4</v>
      </c>
      <c r="H135" s="10">
        <v>1</v>
      </c>
      <c r="I135" s="11">
        <f t="shared" si="2"/>
        <v>4</v>
      </c>
    </row>
    <row r="136" spans="2:9">
      <c r="B136" s="9" t="s">
        <v>37</v>
      </c>
      <c r="C136" s="9" t="s">
        <v>166</v>
      </c>
      <c r="D136" s="2"/>
      <c r="E136" s="2"/>
      <c r="F136" s="2"/>
      <c r="G136" s="23">
        <v>4</v>
      </c>
      <c r="H136" s="10">
        <v>1</v>
      </c>
      <c r="I136" s="11">
        <f t="shared" si="2"/>
        <v>4</v>
      </c>
    </row>
    <row r="137" spans="2:9">
      <c r="B137" s="9" t="s">
        <v>38</v>
      </c>
      <c r="C137" s="9" t="s">
        <v>166</v>
      </c>
      <c r="D137" s="2"/>
      <c r="E137" s="2"/>
      <c r="F137" s="2"/>
      <c r="G137" s="23">
        <v>4</v>
      </c>
      <c r="H137" s="10">
        <v>1</v>
      </c>
      <c r="I137" s="11">
        <f t="shared" si="2"/>
        <v>4</v>
      </c>
    </row>
    <row r="138" spans="2:9">
      <c r="B138" s="9" t="s">
        <v>47</v>
      </c>
      <c r="C138" s="9" t="s">
        <v>168</v>
      </c>
      <c r="D138" s="2"/>
      <c r="E138" s="2"/>
      <c r="F138" s="2"/>
      <c r="G138" s="23">
        <v>4</v>
      </c>
      <c r="H138" s="10">
        <v>1</v>
      </c>
      <c r="I138" s="11">
        <f t="shared" si="2"/>
        <v>4</v>
      </c>
    </row>
    <row r="139" spans="2:9">
      <c r="B139" s="9" t="s">
        <v>113</v>
      </c>
      <c r="C139" s="9" t="s">
        <v>167</v>
      </c>
      <c r="D139" s="2"/>
      <c r="E139" s="2"/>
      <c r="F139" s="2"/>
      <c r="G139" s="23">
        <v>3</v>
      </c>
      <c r="H139" s="10">
        <v>1</v>
      </c>
      <c r="I139" s="11">
        <f t="shared" si="2"/>
        <v>3</v>
      </c>
    </row>
    <row r="140" spans="2:9">
      <c r="B140" s="9" t="s">
        <v>74</v>
      </c>
      <c r="C140" s="9" t="s">
        <v>167</v>
      </c>
      <c r="D140" s="2"/>
      <c r="E140" s="2"/>
      <c r="F140" s="2"/>
      <c r="G140" s="23">
        <v>5</v>
      </c>
      <c r="H140" s="10">
        <v>1</v>
      </c>
      <c r="I140" s="11">
        <f t="shared" si="2"/>
        <v>5</v>
      </c>
    </row>
    <row r="141" spans="2:9">
      <c r="B141" s="9" t="s">
        <v>75</v>
      </c>
      <c r="C141" s="9" t="s">
        <v>167</v>
      </c>
      <c r="D141" s="2"/>
      <c r="E141" s="2"/>
      <c r="F141" s="2"/>
      <c r="G141" s="23">
        <v>2</v>
      </c>
      <c r="H141" s="10">
        <v>1</v>
      </c>
      <c r="I141" s="11">
        <f t="shared" si="2"/>
        <v>2</v>
      </c>
    </row>
    <row r="142" spans="2:9">
      <c r="B142" s="9" t="s">
        <v>96</v>
      </c>
      <c r="C142" s="9" t="s">
        <v>167</v>
      </c>
      <c r="D142" s="2"/>
      <c r="E142" s="2"/>
      <c r="F142" s="2"/>
      <c r="G142" s="23">
        <v>5</v>
      </c>
      <c r="H142" s="10">
        <v>1</v>
      </c>
      <c r="I142" s="11">
        <f t="shared" si="2"/>
        <v>5</v>
      </c>
    </row>
    <row r="143" spans="2:9">
      <c r="B143" s="9" t="s">
        <v>48</v>
      </c>
      <c r="C143" s="9" t="s">
        <v>167</v>
      </c>
      <c r="D143" s="2"/>
      <c r="E143" s="2"/>
      <c r="F143" s="2"/>
      <c r="G143" s="23">
        <v>5</v>
      </c>
      <c r="H143" s="10">
        <v>1</v>
      </c>
      <c r="I143" s="11">
        <f t="shared" si="2"/>
        <v>5</v>
      </c>
    </row>
    <row r="144" spans="2:9">
      <c r="B144" s="9" t="s">
        <v>169</v>
      </c>
      <c r="C144" s="9" t="s">
        <v>167</v>
      </c>
      <c r="D144" s="2"/>
      <c r="E144" s="2"/>
      <c r="F144" s="2"/>
      <c r="G144" s="23">
        <v>1</v>
      </c>
      <c r="H144" s="10">
        <v>1</v>
      </c>
      <c r="I144" s="11">
        <f t="shared" si="2"/>
        <v>1</v>
      </c>
    </row>
    <row r="145" spans="2:9">
      <c r="B145" s="9" t="s">
        <v>170</v>
      </c>
      <c r="C145" s="9" t="s">
        <v>167</v>
      </c>
      <c r="D145" s="2"/>
      <c r="E145" s="2"/>
      <c r="F145" s="2"/>
      <c r="G145" s="23">
        <v>1.5</v>
      </c>
      <c r="H145" s="10">
        <v>1</v>
      </c>
      <c r="I145" s="11">
        <f t="shared" si="2"/>
        <v>1.5</v>
      </c>
    </row>
    <row r="146" spans="2:9">
      <c r="B146" s="9" t="s">
        <v>39</v>
      </c>
      <c r="C146" s="9" t="s">
        <v>166</v>
      </c>
      <c r="D146" s="2"/>
      <c r="E146" s="2"/>
      <c r="F146" s="2"/>
      <c r="G146" s="23">
        <v>4</v>
      </c>
      <c r="H146" s="10">
        <v>1</v>
      </c>
      <c r="I146" s="11">
        <f t="shared" si="2"/>
        <v>4</v>
      </c>
    </row>
    <row r="147" spans="2:9">
      <c r="B147" s="9" t="s">
        <v>171</v>
      </c>
      <c r="C147" s="9" t="s">
        <v>166</v>
      </c>
      <c r="D147" s="2"/>
      <c r="E147" s="2"/>
      <c r="F147" s="2"/>
      <c r="G147" s="23">
        <v>4</v>
      </c>
      <c r="H147" s="10">
        <v>1</v>
      </c>
      <c r="I147" s="11">
        <f t="shared" si="2"/>
        <v>4</v>
      </c>
    </row>
    <row r="148" spans="2:9">
      <c r="B148" s="9" t="s">
        <v>76</v>
      </c>
      <c r="C148" s="9" t="s">
        <v>166</v>
      </c>
      <c r="D148" s="2"/>
      <c r="E148" s="2"/>
      <c r="F148" s="2"/>
      <c r="G148" s="23">
        <v>4</v>
      </c>
      <c r="H148" s="10">
        <v>1</v>
      </c>
      <c r="I148" s="11">
        <f t="shared" si="2"/>
        <v>4</v>
      </c>
    </row>
    <row r="149" spans="2:9">
      <c r="B149" s="9" t="s">
        <v>77</v>
      </c>
      <c r="C149" s="9" t="s">
        <v>167</v>
      </c>
      <c r="D149" s="2"/>
      <c r="E149" s="2"/>
      <c r="F149" s="2"/>
      <c r="G149" s="23">
        <v>4</v>
      </c>
      <c r="H149" s="10">
        <v>1</v>
      </c>
      <c r="I149" s="11">
        <f t="shared" si="2"/>
        <v>4</v>
      </c>
    </row>
    <row r="150" spans="2:9">
      <c r="B150" s="9" t="s">
        <v>53</v>
      </c>
      <c r="C150" s="9" t="s">
        <v>168</v>
      </c>
      <c r="D150" s="2"/>
      <c r="E150" s="2"/>
      <c r="F150" s="2"/>
      <c r="G150" s="23">
        <v>5.5</v>
      </c>
      <c r="H150" s="10">
        <v>1</v>
      </c>
      <c r="I150" s="11">
        <f t="shared" si="2"/>
        <v>5.5</v>
      </c>
    </row>
    <row r="151" spans="2:9">
      <c r="B151" s="9" t="s">
        <v>78</v>
      </c>
      <c r="C151" s="9" t="s">
        <v>167</v>
      </c>
      <c r="D151" s="2"/>
      <c r="E151" s="2"/>
      <c r="F151" s="2"/>
      <c r="G151" s="23">
        <v>3</v>
      </c>
      <c r="H151" s="10">
        <v>1</v>
      </c>
      <c r="I151" s="11">
        <f t="shared" si="2"/>
        <v>3</v>
      </c>
    </row>
    <row r="152" spans="2:9">
      <c r="B152" s="9" t="s">
        <v>40</v>
      </c>
      <c r="C152" s="9" t="s">
        <v>166</v>
      </c>
      <c r="D152" s="2"/>
      <c r="E152" s="2"/>
      <c r="F152" s="2"/>
      <c r="G152" s="23">
        <v>4</v>
      </c>
      <c r="H152" s="10">
        <v>1</v>
      </c>
      <c r="I152" s="11">
        <f t="shared" si="2"/>
        <v>4</v>
      </c>
    </row>
    <row r="153" spans="2:9">
      <c r="B153" s="9" t="s">
        <v>46</v>
      </c>
      <c r="C153" s="9" t="s">
        <v>167</v>
      </c>
      <c r="D153" s="2"/>
      <c r="E153" s="2"/>
      <c r="F153" s="2"/>
      <c r="G153" s="23">
        <v>5</v>
      </c>
      <c r="H153" s="10">
        <v>1</v>
      </c>
      <c r="I153" s="11">
        <f t="shared" si="2"/>
        <v>5</v>
      </c>
    </row>
    <row r="154" spans="2:9">
      <c r="B154" s="9" t="s">
        <v>66</v>
      </c>
      <c r="C154" s="9" t="s">
        <v>167</v>
      </c>
      <c r="D154" s="2"/>
      <c r="E154" s="2"/>
      <c r="F154" s="2"/>
      <c r="G154" s="23">
        <v>4</v>
      </c>
      <c r="H154" s="10">
        <v>1</v>
      </c>
      <c r="I154" s="11">
        <f t="shared" si="2"/>
        <v>4</v>
      </c>
    </row>
    <row r="155" spans="2:9">
      <c r="B155" s="9" t="s">
        <v>41</v>
      </c>
      <c r="C155" s="9" t="s">
        <v>167</v>
      </c>
      <c r="D155" s="2"/>
      <c r="E155" s="2"/>
      <c r="F155" s="2"/>
      <c r="G155" s="23">
        <v>4</v>
      </c>
      <c r="H155" s="10">
        <v>1</v>
      </c>
      <c r="I155" s="11">
        <f t="shared" si="2"/>
        <v>4</v>
      </c>
    </row>
    <row r="156" spans="2:9">
      <c r="B156" s="9" t="s">
        <v>79</v>
      </c>
      <c r="C156" s="9" t="s">
        <v>168</v>
      </c>
      <c r="D156" s="2"/>
      <c r="E156" s="2"/>
      <c r="F156" s="2"/>
      <c r="G156" s="23">
        <v>4</v>
      </c>
      <c r="H156" s="10">
        <v>1</v>
      </c>
      <c r="I156" s="11">
        <f t="shared" si="2"/>
        <v>4</v>
      </c>
    </row>
    <row r="157" spans="2:9">
      <c r="B157" s="9" t="s">
        <v>80</v>
      </c>
      <c r="C157" s="9" t="s">
        <v>167</v>
      </c>
      <c r="D157" s="2"/>
      <c r="E157" s="2"/>
      <c r="F157" s="2"/>
      <c r="G157" s="23">
        <v>2</v>
      </c>
      <c r="H157" s="10">
        <v>1</v>
      </c>
      <c r="I157" s="11">
        <f t="shared" si="2"/>
        <v>2</v>
      </c>
    </row>
    <row r="158" spans="2:9">
      <c r="B158" s="9" t="s">
        <v>81</v>
      </c>
      <c r="C158" s="9" t="s">
        <v>167</v>
      </c>
      <c r="D158" s="2"/>
      <c r="E158" s="2"/>
      <c r="F158" s="2"/>
      <c r="G158" s="23">
        <v>4</v>
      </c>
      <c r="H158" s="10">
        <v>1</v>
      </c>
      <c r="I158" s="11">
        <f t="shared" si="2"/>
        <v>4</v>
      </c>
    </row>
    <row r="159" spans="2:9">
      <c r="B159" s="9" t="s">
        <v>45</v>
      </c>
      <c r="C159" s="9" t="s">
        <v>168</v>
      </c>
      <c r="D159" s="2"/>
      <c r="E159" s="2"/>
      <c r="F159" s="2"/>
      <c r="G159" s="23">
        <v>4</v>
      </c>
      <c r="H159" s="10">
        <v>1</v>
      </c>
      <c r="I159" s="11">
        <f t="shared" si="2"/>
        <v>4</v>
      </c>
    </row>
    <row r="160" spans="2:9">
      <c r="B160" s="7" t="s">
        <v>50</v>
      </c>
      <c r="C160" s="7"/>
      <c r="D160" s="7"/>
      <c r="E160" s="7"/>
      <c r="F160" s="7"/>
      <c r="G160" s="8"/>
      <c r="H160" s="8"/>
      <c r="I160" s="14">
        <f>SUM(I101:I159)</f>
        <v>130.5</v>
      </c>
    </row>
    <row r="163" spans="2:9">
      <c r="B163" s="7" t="s">
        <v>176</v>
      </c>
      <c r="C163" s="15"/>
      <c r="D163" s="15"/>
      <c r="E163" s="15"/>
      <c r="F163" s="15"/>
      <c r="G163" s="16"/>
      <c r="H163" s="16"/>
      <c r="I163" s="15"/>
    </row>
    <row r="164" spans="2:9">
      <c r="B164" s="7" t="s">
        <v>31</v>
      </c>
      <c r="C164" s="7" t="s">
        <v>52</v>
      </c>
      <c r="D164" s="7"/>
      <c r="E164" s="7"/>
      <c r="F164" s="7"/>
      <c r="G164" s="8" t="s">
        <v>20</v>
      </c>
      <c r="H164" s="8" t="s">
        <v>33</v>
      </c>
      <c r="I164" s="8" t="s">
        <v>34</v>
      </c>
    </row>
    <row r="165" spans="2:9">
      <c r="B165" s="9" t="s">
        <v>105</v>
      </c>
      <c r="C165" s="9" t="s">
        <v>158</v>
      </c>
      <c r="D165" s="9"/>
      <c r="E165" s="9"/>
      <c r="F165" s="9"/>
      <c r="G165" s="22">
        <v>1</v>
      </c>
      <c r="H165" s="10">
        <v>1</v>
      </c>
      <c r="I165" s="11">
        <f>PRODUCT(G165,H165)</f>
        <v>1</v>
      </c>
    </row>
    <row r="166" spans="2:9">
      <c r="B166" s="9" t="s">
        <v>87</v>
      </c>
      <c r="C166" s="9" t="s">
        <v>158</v>
      </c>
      <c r="D166" s="9"/>
      <c r="E166" s="9"/>
      <c r="F166" s="9"/>
      <c r="G166" s="22">
        <v>1</v>
      </c>
      <c r="H166" s="10">
        <v>1</v>
      </c>
      <c r="I166" s="11">
        <f t="shared" ref="I166:I229" si="3">PRODUCT(G166,H166)</f>
        <v>1</v>
      </c>
    </row>
    <row r="167" spans="2:9">
      <c r="B167" s="9" t="s">
        <v>174</v>
      </c>
      <c r="C167" s="9" t="s">
        <v>158</v>
      </c>
      <c r="D167" s="9"/>
      <c r="E167" s="9"/>
      <c r="F167" s="9"/>
      <c r="G167" s="22">
        <v>0</v>
      </c>
      <c r="H167" s="10">
        <v>1</v>
      </c>
      <c r="I167" s="11">
        <f t="shared" si="3"/>
        <v>0</v>
      </c>
    </row>
    <row r="168" spans="2:9">
      <c r="B168" s="9" t="s">
        <v>91</v>
      </c>
      <c r="C168" s="9" t="s">
        <v>158</v>
      </c>
      <c r="D168" s="9"/>
      <c r="E168" s="9"/>
      <c r="F168" s="9"/>
      <c r="G168" s="22">
        <v>1</v>
      </c>
      <c r="H168" s="10">
        <v>1</v>
      </c>
      <c r="I168" s="11">
        <f t="shared" si="3"/>
        <v>1</v>
      </c>
    </row>
    <row r="169" spans="2:9">
      <c r="B169" s="9" t="s">
        <v>92</v>
      </c>
      <c r="C169" s="9" t="s">
        <v>158</v>
      </c>
      <c r="D169" s="9"/>
      <c r="E169" s="9"/>
      <c r="F169" s="9"/>
      <c r="G169" s="22">
        <v>1</v>
      </c>
      <c r="H169" s="10">
        <v>1</v>
      </c>
      <c r="I169" s="11">
        <f t="shared" si="3"/>
        <v>1</v>
      </c>
    </row>
    <row r="170" spans="2:9">
      <c r="B170" s="9" t="s">
        <v>67</v>
      </c>
      <c r="C170" s="9" t="s">
        <v>158</v>
      </c>
      <c r="D170" s="9"/>
      <c r="E170" s="9"/>
      <c r="F170" s="9"/>
      <c r="G170" s="22">
        <v>1</v>
      </c>
      <c r="H170" s="10">
        <v>1</v>
      </c>
      <c r="I170" s="11">
        <f t="shared" si="3"/>
        <v>1</v>
      </c>
    </row>
    <row r="171" spans="2:9">
      <c r="B171" s="9" t="s">
        <v>110</v>
      </c>
      <c r="C171" s="9" t="s">
        <v>158</v>
      </c>
      <c r="D171" s="9"/>
      <c r="E171" s="9"/>
      <c r="F171" s="9"/>
      <c r="G171" s="22">
        <v>0</v>
      </c>
      <c r="H171" s="10">
        <v>1</v>
      </c>
      <c r="I171" s="11">
        <f t="shared" si="3"/>
        <v>0</v>
      </c>
    </row>
    <row r="172" spans="2:9">
      <c r="B172" s="9" t="s">
        <v>159</v>
      </c>
      <c r="C172" s="9" t="s">
        <v>158</v>
      </c>
      <c r="D172" s="9"/>
      <c r="E172" s="9"/>
      <c r="F172" s="9"/>
      <c r="G172" s="22">
        <v>1</v>
      </c>
      <c r="H172" s="10">
        <v>1</v>
      </c>
      <c r="I172" s="11">
        <f t="shared" si="3"/>
        <v>1</v>
      </c>
    </row>
    <row r="173" spans="2:9">
      <c r="B173" s="9" t="s">
        <v>68</v>
      </c>
      <c r="C173" s="9" t="s">
        <v>158</v>
      </c>
      <c r="D173" s="9"/>
      <c r="E173" s="9"/>
      <c r="F173" s="9"/>
      <c r="G173" s="22">
        <v>1</v>
      </c>
      <c r="H173" s="10">
        <v>1</v>
      </c>
      <c r="I173" s="11">
        <f t="shared" si="3"/>
        <v>1</v>
      </c>
    </row>
    <row r="174" spans="2:9">
      <c r="B174" s="9" t="s">
        <v>69</v>
      </c>
      <c r="C174" s="9" t="s">
        <v>158</v>
      </c>
      <c r="D174" s="9"/>
      <c r="E174" s="9"/>
      <c r="F174" s="9"/>
      <c r="G174" s="22">
        <v>1</v>
      </c>
      <c r="H174" s="10">
        <v>1</v>
      </c>
      <c r="I174" s="11">
        <f t="shared" si="3"/>
        <v>1</v>
      </c>
    </row>
    <row r="175" spans="2:9">
      <c r="B175" s="9" t="s">
        <v>177</v>
      </c>
      <c r="C175" s="9" t="s">
        <v>158</v>
      </c>
      <c r="D175" s="9"/>
      <c r="E175" s="9"/>
      <c r="F175" s="9"/>
      <c r="G175" s="22">
        <v>0</v>
      </c>
      <c r="H175" s="10">
        <v>1</v>
      </c>
      <c r="I175" s="11">
        <f t="shared" si="3"/>
        <v>0</v>
      </c>
    </row>
    <row r="176" spans="2:9">
      <c r="B176" s="9" t="s">
        <v>160</v>
      </c>
      <c r="C176" s="9" t="s">
        <v>158</v>
      </c>
      <c r="D176" s="9"/>
      <c r="E176" s="9"/>
      <c r="F176" s="9"/>
      <c r="G176" s="22">
        <v>0</v>
      </c>
      <c r="H176" s="10">
        <v>1</v>
      </c>
      <c r="I176" s="11">
        <f t="shared" si="3"/>
        <v>0</v>
      </c>
    </row>
    <row r="177" spans="2:9">
      <c r="B177" s="9" t="s">
        <v>175</v>
      </c>
      <c r="C177" s="9" t="s">
        <v>158</v>
      </c>
      <c r="D177" s="9"/>
      <c r="E177" s="9"/>
      <c r="F177" s="9"/>
      <c r="G177" s="22">
        <v>0</v>
      </c>
      <c r="H177" s="10">
        <v>1</v>
      </c>
      <c r="I177" s="11">
        <f t="shared" si="3"/>
        <v>0</v>
      </c>
    </row>
    <row r="178" spans="2:9">
      <c r="B178" s="9" t="s">
        <v>70</v>
      </c>
      <c r="C178" s="9" t="s">
        <v>158</v>
      </c>
      <c r="D178" s="9"/>
      <c r="E178" s="9"/>
      <c r="F178" s="9"/>
      <c r="G178" s="22">
        <v>1</v>
      </c>
      <c r="H178" s="10">
        <v>1</v>
      </c>
      <c r="I178" s="11">
        <f t="shared" si="3"/>
        <v>1</v>
      </c>
    </row>
    <row r="179" spans="2:9">
      <c r="B179" s="9" t="s">
        <v>88</v>
      </c>
      <c r="C179" s="9" t="s">
        <v>158</v>
      </c>
      <c r="D179" s="9"/>
      <c r="E179" s="9"/>
      <c r="F179" s="9"/>
      <c r="G179" s="22">
        <v>1</v>
      </c>
      <c r="H179" s="10">
        <v>1</v>
      </c>
      <c r="I179" s="11">
        <f t="shared" si="3"/>
        <v>1</v>
      </c>
    </row>
    <row r="180" spans="2:9">
      <c r="B180" s="9" t="s">
        <v>63</v>
      </c>
      <c r="C180" s="9" t="s">
        <v>158</v>
      </c>
      <c r="D180" s="9"/>
      <c r="E180" s="9"/>
      <c r="F180" s="9"/>
      <c r="G180" s="22">
        <v>1</v>
      </c>
      <c r="H180" s="10">
        <v>1</v>
      </c>
      <c r="I180" s="11">
        <f t="shared" si="3"/>
        <v>1</v>
      </c>
    </row>
    <row r="181" spans="2:9">
      <c r="B181" s="9" t="s">
        <v>178</v>
      </c>
      <c r="C181" s="9" t="s">
        <v>158</v>
      </c>
      <c r="D181" s="9"/>
      <c r="E181" s="9"/>
      <c r="F181" s="9"/>
      <c r="G181" s="22">
        <v>1</v>
      </c>
      <c r="H181" s="10">
        <v>1</v>
      </c>
      <c r="I181" s="11">
        <f t="shared" si="3"/>
        <v>1</v>
      </c>
    </row>
    <row r="182" spans="2:9">
      <c r="B182" s="9" t="s">
        <v>118</v>
      </c>
      <c r="C182" s="9" t="s">
        <v>158</v>
      </c>
      <c r="D182" s="9"/>
      <c r="E182" s="9"/>
      <c r="F182" s="9"/>
      <c r="G182" s="22">
        <v>0</v>
      </c>
      <c r="H182" s="10">
        <v>1</v>
      </c>
      <c r="I182" s="11">
        <f t="shared" si="3"/>
        <v>0</v>
      </c>
    </row>
    <row r="183" spans="2:9">
      <c r="B183" s="9" t="s">
        <v>161</v>
      </c>
      <c r="C183" s="9" t="s">
        <v>158</v>
      </c>
      <c r="D183" s="9"/>
      <c r="E183" s="9"/>
      <c r="F183" s="9"/>
      <c r="G183" s="22">
        <v>0.5</v>
      </c>
      <c r="H183" s="10">
        <v>1</v>
      </c>
      <c r="I183" s="11">
        <f t="shared" si="3"/>
        <v>0.5</v>
      </c>
    </row>
    <row r="184" spans="2:9">
      <c r="B184" s="9" t="s">
        <v>58</v>
      </c>
      <c r="C184" s="9" t="s">
        <v>158</v>
      </c>
      <c r="D184" s="9"/>
      <c r="E184" s="9"/>
      <c r="F184" s="9"/>
      <c r="G184" s="22">
        <v>1</v>
      </c>
      <c r="H184" s="10">
        <v>1</v>
      </c>
      <c r="I184" s="11">
        <f t="shared" si="3"/>
        <v>1</v>
      </c>
    </row>
    <row r="185" spans="2:9">
      <c r="B185" s="9" t="s">
        <v>124</v>
      </c>
      <c r="C185" s="9" t="s">
        <v>158</v>
      </c>
      <c r="D185" s="9"/>
      <c r="E185" s="9"/>
      <c r="F185" s="9"/>
      <c r="G185" s="22">
        <v>1</v>
      </c>
      <c r="H185" s="10">
        <v>1</v>
      </c>
      <c r="I185" s="11">
        <f t="shared" si="3"/>
        <v>1</v>
      </c>
    </row>
    <row r="186" spans="2:9">
      <c r="B186" s="9" t="s">
        <v>83</v>
      </c>
      <c r="C186" s="9" t="s">
        <v>158</v>
      </c>
      <c r="D186" s="9"/>
      <c r="E186" s="9"/>
      <c r="F186" s="9"/>
      <c r="G186" s="22">
        <v>1</v>
      </c>
      <c r="H186" s="10">
        <v>1</v>
      </c>
      <c r="I186" s="11">
        <f t="shared" si="3"/>
        <v>1</v>
      </c>
    </row>
    <row r="187" spans="2:9">
      <c r="B187" s="9" t="s">
        <v>84</v>
      </c>
      <c r="C187" s="9" t="s">
        <v>158</v>
      </c>
      <c r="D187" s="9"/>
      <c r="E187" s="9"/>
      <c r="F187" s="9"/>
      <c r="G187" s="22">
        <v>1</v>
      </c>
      <c r="H187" s="10">
        <v>1</v>
      </c>
      <c r="I187" s="11">
        <f t="shared" si="3"/>
        <v>1</v>
      </c>
    </row>
    <row r="188" spans="2:9">
      <c r="B188" s="9" t="s">
        <v>162</v>
      </c>
      <c r="C188" s="9" t="s">
        <v>163</v>
      </c>
      <c r="D188" s="9"/>
      <c r="E188" s="9"/>
      <c r="F188" s="9"/>
      <c r="G188" s="22">
        <v>1</v>
      </c>
      <c r="H188" s="10">
        <v>1</v>
      </c>
      <c r="I188" s="11">
        <f t="shared" si="3"/>
        <v>1</v>
      </c>
    </row>
    <row r="189" spans="2:9">
      <c r="B189" s="9" t="s">
        <v>164</v>
      </c>
      <c r="C189" s="9" t="s">
        <v>158</v>
      </c>
      <c r="D189" s="9"/>
      <c r="E189" s="9"/>
      <c r="F189" s="9"/>
      <c r="G189" s="22">
        <v>1</v>
      </c>
      <c r="H189" s="10">
        <v>1</v>
      </c>
      <c r="I189" s="11">
        <f t="shared" si="3"/>
        <v>1</v>
      </c>
    </row>
    <row r="190" spans="2:9">
      <c r="B190" s="9" t="s">
        <v>89</v>
      </c>
      <c r="C190" s="9" t="s">
        <v>158</v>
      </c>
      <c r="D190" s="9"/>
      <c r="E190" s="9"/>
      <c r="F190" s="9"/>
      <c r="G190" s="22">
        <v>1</v>
      </c>
      <c r="H190" s="10">
        <v>1</v>
      </c>
      <c r="I190" s="11">
        <f t="shared" si="3"/>
        <v>1</v>
      </c>
    </row>
    <row r="191" spans="2:9">
      <c r="B191" s="9" t="s">
        <v>90</v>
      </c>
      <c r="C191" s="9" t="s">
        <v>158</v>
      </c>
      <c r="D191" s="9"/>
      <c r="E191" s="9"/>
      <c r="F191" s="9"/>
      <c r="G191" s="22">
        <v>1</v>
      </c>
      <c r="H191" s="10">
        <v>1</v>
      </c>
      <c r="I191" s="11">
        <f t="shared" si="3"/>
        <v>1</v>
      </c>
    </row>
    <row r="192" spans="2:9">
      <c r="B192" s="9" t="s">
        <v>138</v>
      </c>
      <c r="C192" s="9" t="s">
        <v>158</v>
      </c>
      <c r="D192" s="9"/>
      <c r="E192" s="9"/>
      <c r="F192" s="9"/>
      <c r="G192" s="22">
        <v>1</v>
      </c>
      <c r="H192" s="10">
        <v>1</v>
      </c>
      <c r="I192" s="11">
        <f t="shared" si="3"/>
        <v>1</v>
      </c>
    </row>
    <row r="193" spans="2:9">
      <c r="B193" s="9" t="s">
        <v>71</v>
      </c>
      <c r="C193" s="9" t="s">
        <v>158</v>
      </c>
      <c r="D193" s="9"/>
      <c r="E193" s="9"/>
      <c r="F193" s="9"/>
      <c r="G193" s="22">
        <v>1</v>
      </c>
      <c r="H193" s="10">
        <v>1</v>
      </c>
      <c r="I193" s="11">
        <f t="shared" si="3"/>
        <v>1</v>
      </c>
    </row>
    <row r="194" spans="2:9">
      <c r="B194" s="9" t="s">
        <v>139</v>
      </c>
      <c r="C194" s="9" t="s">
        <v>158</v>
      </c>
      <c r="D194" s="9"/>
      <c r="E194" s="9"/>
      <c r="F194" s="9"/>
      <c r="G194" s="22">
        <v>1</v>
      </c>
      <c r="H194" s="10">
        <v>1</v>
      </c>
      <c r="I194" s="11">
        <f t="shared" si="3"/>
        <v>1</v>
      </c>
    </row>
    <row r="195" spans="2:9">
      <c r="B195" s="9" t="s">
        <v>152</v>
      </c>
      <c r="C195" s="9" t="s">
        <v>158</v>
      </c>
      <c r="D195" s="9"/>
      <c r="E195" s="9"/>
      <c r="F195" s="9"/>
      <c r="G195" s="22">
        <v>0</v>
      </c>
      <c r="H195" s="10">
        <v>1</v>
      </c>
      <c r="I195" s="11">
        <f t="shared" si="3"/>
        <v>0</v>
      </c>
    </row>
    <row r="196" spans="2:9">
      <c r="B196" s="9" t="s">
        <v>153</v>
      </c>
      <c r="C196" s="9" t="s">
        <v>158</v>
      </c>
      <c r="D196" s="9"/>
      <c r="E196" s="9"/>
      <c r="F196" s="9"/>
      <c r="G196" s="22">
        <v>1</v>
      </c>
      <c r="H196" s="10">
        <v>1</v>
      </c>
      <c r="I196" s="11">
        <f t="shared" si="3"/>
        <v>1</v>
      </c>
    </row>
    <row r="197" spans="2:9">
      <c r="B197" s="9" t="s">
        <v>151</v>
      </c>
      <c r="C197" s="9" t="s">
        <v>158</v>
      </c>
      <c r="D197" s="9"/>
      <c r="E197" s="9"/>
      <c r="F197" s="9"/>
      <c r="G197" s="22">
        <v>0</v>
      </c>
      <c r="H197" s="10">
        <v>1</v>
      </c>
      <c r="I197" s="11">
        <f t="shared" si="3"/>
        <v>0</v>
      </c>
    </row>
    <row r="198" spans="2:9">
      <c r="B198" s="9" t="s">
        <v>172</v>
      </c>
      <c r="C198" s="9" t="s">
        <v>165</v>
      </c>
      <c r="D198" s="9"/>
      <c r="E198" s="9"/>
      <c r="F198" s="9"/>
      <c r="G198" s="22">
        <v>1</v>
      </c>
      <c r="H198" s="10">
        <v>1</v>
      </c>
      <c r="I198" s="11">
        <f t="shared" si="3"/>
        <v>1</v>
      </c>
    </row>
    <row r="199" spans="2:9">
      <c r="B199" s="9" t="s">
        <v>155</v>
      </c>
      <c r="C199" s="9" t="s">
        <v>158</v>
      </c>
      <c r="D199" s="9"/>
      <c r="E199" s="9"/>
      <c r="F199" s="9"/>
      <c r="G199" s="22">
        <v>1</v>
      </c>
      <c r="H199" s="10">
        <v>1</v>
      </c>
      <c r="I199" s="11">
        <f t="shared" si="3"/>
        <v>1</v>
      </c>
    </row>
    <row r="200" spans="2:9">
      <c r="B200" s="9" t="s">
        <v>42</v>
      </c>
      <c r="C200" s="9" t="s">
        <v>158</v>
      </c>
      <c r="D200" s="9"/>
      <c r="E200" s="9"/>
      <c r="F200" s="9"/>
      <c r="G200" s="22">
        <v>1</v>
      </c>
      <c r="H200" s="10">
        <v>1</v>
      </c>
      <c r="I200" s="11">
        <f t="shared" si="3"/>
        <v>1</v>
      </c>
    </row>
    <row r="201" spans="2:9">
      <c r="B201" s="9" t="s">
        <v>72</v>
      </c>
      <c r="C201" s="9" t="s">
        <v>158</v>
      </c>
      <c r="D201" s="9"/>
      <c r="E201" s="9"/>
      <c r="F201" s="9"/>
      <c r="G201" s="22">
        <v>1</v>
      </c>
      <c r="H201" s="10">
        <v>1</v>
      </c>
      <c r="I201" s="11">
        <f t="shared" si="3"/>
        <v>1</v>
      </c>
    </row>
    <row r="202" spans="2:9">
      <c r="B202" s="9" t="s">
        <v>35</v>
      </c>
      <c r="C202" s="9" t="s">
        <v>167</v>
      </c>
      <c r="D202" s="9"/>
      <c r="E202" s="9"/>
      <c r="F202" s="9"/>
      <c r="G202" s="22">
        <v>5</v>
      </c>
      <c r="H202" s="10">
        <v>1</v>
      </c>
      <c r="I202" s="11">
        <f t="shared" si="3"/>
        <v>5</v>
      </c>
    </row>
    <row r="203" spans="2:9">
      <c r="B203" s="9" t="s">
        <v>107</v>
      </c>
      <c r="C203" s="9" t="s">
        <v>167</v>
      </c>
      <c r="D203" s="9"/>
      <c r="E203" s="9"/>
      <c r="F203" s="9"/>
      <c r="G203" s="22">
        <v>3</v>
      </c>
      <c r="H203" s="10">
        <v>1</v>
      </c>
      <c r="I203" s="11">
        <f t="shared" si="3"/>
        <v>3</v>
      </c>
    </row>
    <row r="204" spans="2:9">
      <c r="B204" s="9" t="s">
        <v>85</v>
      </c>
      <c r="C204" s="9" t="s">
        <v>166</v>
      </c>
      <c r="D204" s="9"/>
      <c r="E204" s="9"/>
      <c r="F204" s="9"/>
      <c r="G204" s="22">
        <v>4</v>
      </c>
      <c r="H204" s="10">
        <v>1</v>
      </c>
      <c r="I204" s="11">
        <f t="shared" si="3"/>
        <v>4</v>
      </c>
    </row>
    <row r="205" spans="2:9">
      <c r="B205" s="9" t="s">
        <v>60</v>
      </c>
      <c r="C205" s="9" t="s">
        <v>167</v>
      </c>
      <c r="D205" s="9"/>
      <c r="E205" s="9"/>
      <c r="F205" s="9"/>
      <c r="G205" s="22">
        <v>4</v>
      </c>
      <c r="H205" s="10">
        <v>1</v>
      </c>
      <c r="I205" s="11">
        <f t="shared" si="3"/>
        <v>4</v>
      </c>
    </row>
    <row r="206" spans="2:9">
      <c r="B206" s="9" t="s">
        <v>49</v>
      </c>
      <c r="C206" s="9" t="s">
        <v>167</v>
      </c>
      <c r="D206" s="9"/>
      <c r="E206" s="9"/>
      <c r="F206" s="9"/>
      <c r="G206" s="22">
        <v>4</v>
      </c>
      <c r="H206" s="10">
        <v>1</v>
      </c>
      <c r="I206" s="11">
        <f t="shared" si="3"/>
        <v>4</v>
      </c>
    </row>
    <row r="207" spans="2:9">
      <c r="B207" s="9" t="s">
        <v>37</v>
      </c>
      <c r="C207" s="9" t="s">
        <v>166</v>
      </c>
      <c r="D207" s="9"/>
      <c r="E207" s="9"/>
      <c r="F207" s="9"/>
      <c r="G207" s="22">
        <v>4</v>
      </c>
      <c r="H207" s="10">
        <v>1</v>
      </c>
      <c r="I207" s="11">
        <f t="shared" si="3"/>
        <v>4</v>
      </c>
    </row>
    <row r="208" spans="2:9">
      <c r="B208" s="9" t="s">
        <v>38</v>
      </c>
      <c r="C208" s="9" t="s">
        <v>166</v>
      </c>
      <c r="D208" s="9"/>
      <c r="E208" s="9"/>
      <c r="F208" s="9"/>
      <c r="G208" s="22">
        <v>4</v>
      </c>
      <c r="H208" s="10">
        <v>1</v>
      </c>
      <c r="I208" s="11">
        <f t="shared" si="3"/>
        <v>4</v>
      </c>
    </row>
    <row r="209" spans="2:9">
      <c r="B209" s="9" t="s">
        <v>47</v>
      </c>
      <c r="C209" s="9" t="s">
        <v>168</v>
      </c>
      <c r="D209" s="9"/>
      <c r="E209" s="9"/>
      <c r="F209" s="9"/>
      <c r="G209" s="22">
        <v>4</v>
      </c>
      <c r="H209" s="10">
        <v>1</v>
      </c>
      <c r="I209" s="11">
        <f t="shared" si="3"/>
        <v>4</v>
      </c>
    </row>
    <row r="210" spans="2:9">
      <c r="B210" s="9" t="s">
        <v>113</v>
      </c>
      <c r="C210" s="9" t="s">
        <v>167</v>
      </c>
      <c r="D210" s="9"/>
      <c r="E210" s="9"/>
      <c r="F210" s="9"/>
      <c r="G210" s="22">
        <v>3</v>
      </c>
      <c r="H210" s="10">
        <v>1</v>
      </c>
      <c r="I210" s="11">
        <f t="shared" si="3"/>
        <v>3</v>
      </c>
    </row>
    <row r="211" spans="2:9">
      <c r="B211" s="9" t="s">
        <v>74</v>
      </c>
      <c r="C211" s="9" t="s">
        <v>167</v>
      </c>
      <c r="D211" s="9"/>
      <c r="E211" s="9"/>
      <c r="F211" s="9"/>
      <c r="G211" s="22">
        <v>5</v>
      </c>
      <c r="H211" s="10">
        <v>1</v>
      </c>
      <c r="I211" s="11">
        <f t="shared" si="3"/>
        <v>5</v>
      </c>
    </row>
    <row r="212" spans="2:9">
      <c r="B212" s="9" t="s">
        <v>75</v>
      </c>
      <c r="C212" s="9" t="s">
        <v>167</v>
      </c>
      <c r="D212" s="9"/>
      <c r="E212" s="9"/>
      <c r="F212" s="9"/>
      <c r="G212" s="22">
        <v>2</v>
      </c>
      <c r="H212" s="10">
        <v>1</v>
      </c>
      <c r="I212" s="11">
        <f t="shared" si="3"/>
        <v>2</v>
      </c>
    </row>
    <row r="213" spans="2:9">
      <c r="B213" s="9" t="s">
        <v>96</v>
      </c>
      <c r="C213" s="9" t="s">
        <v>167</v>
      </c>
      <c r="D213" s="9"/>
      <c r="E213" s="9"/>
      <c r="F213" s="9"/>
      <c r="G213" s="22">
        <v>5</v>
      </c>
      <c r="H213" s="10">
        <v>1</v>
      </c>
      <c r="I213" s="11">
        <f t="shared" si="3"/>
        <v>5</v>
      </c>
    </row>
    <row r="214" spans="2:9">
      <c r="B214" s="9" t="s">
        <v>55</v>
      </c>
      <c r="C214" s="9" t="s">
        <v>167</v>
      </c>
      <c r="D214" s="9"/>
      <c r="E214" s="9"/>
      <c r="F214" s="9"/>
      <c r="G214" s="22">
        <v>4</v>
      </c>
      <c r="H214" s="10">
        <v>1</v>
      </c>
      <c r="I214" s="11">
        <f t="shared" si="3"/>
        <v>4</v>
      </c>
    </row>
    <row r="215" spans="2:9">
      <c r="B215" s="9" t="s">
        <v>48</v>
      </c>
      <c r="C215" s="9" t="s">
        <v>167</v>
      </c>
      <c r="D215" s="9"/>
      <c r="E215" s="9"/>
      <c r="F215" s="9"/>
      <c r="G215" s="22">
        <v>5</v>
      </c>
      <c r="H215" s="10">
        <v>1</v>
      </c>
      <c r="I215" s="11">
        <f t="shared" si="3"/>
        <v>5</v>
      </c>
    </row>
    <row r="216" spans="2:9">
      <c r="B216" s="9" t="s">
        <v>169</v>
      </c>
      <c r="C216" s="9" t="s">
        <v>167</v>
      </c>
      <c r="D216" s="9"/>
      <c r="E216" s="9"/>
      <c r="F216" s="9"/>
      <c r="G216" s="22">
        <v>1</v>
      </c>
      <c r="H216" s="10">
        <v>1</v>
      </c>
      <c r="I216" s="11">
        <f t="shared" si="3"/>
        <v>1</v>
      </c>
    </row>
    <row r="217" spans="2:9">
      <c r="B217" s="9" t="s">
        <v>170</v>
      </c>
      <c r="C217" s="9" t="s">
        <v>167</v>
      </c>
      <c r="D217" s="9"/>
      <c r="E217" s="9"/>
      <c r="F217" s="9"/>
      <c r="G217" s="22">
        <v>1.5</v>
      </c>
      <c r="H217" s="10">
        <v>1</v>
      </c>
      <c r="I217" s="11">
        <f t="shared" si="3"/>
        <v>1.5</v>
      </c>
    </row>
    <row r="218" spans="2:9">
      <c r="B218" s="9" t="s">
        <v>56</v>
      </c>
      <c r="C218" s="9" t="s">
        <v>167</v>
      </c>
      <c r="D218" s="9"/>
      <c r="E218" s="9"/>
      <c r="F218" s="9"/>
      <c r="G218" s="22">
        <v>4</v>
      </c>
      <c r="H218" s="10">
        <v>1</v>
      </c>
      <c r="I218" s="11">
        <f t="shared" si="3"/>
        <v>4</v>
      </c>
    </row>
    <row r="219" spans="2:9">
      <c r="B219" s="9" t="s">
        <v>64</v>
      </c>
      <c r="C219" s="9" t="s">
        <v>167</v>
      </c>
      <c r="D219" s="9"/>
      <c r="E219" s="9"/>
      <c r="F219" s="9"/>
      <c r="G219" s="22">
        <v>1</v>
      </c>
      <c r="H219" s="10">
        <v>1</v>
      </c>
      <c r="I219" s="11">
        <f t="shared" si="3"/>
        <v>1</v>
      </c>
    </row>
    <row r="220" spans="2:9">
      <c r="B220" s="9" t="s">
        <v>57</v>
      </c>
      <c r="C220" s="9" t="s">
        <v>166</v>
      </c>
      <c r="D220" s="9"/>
      <c r="E220" s="9"/>
      <c r="F220" s="9"/>
      <c r="G220" s="22">
        <v>4</v>
      </c>
      <c r="H220" s="10">
        <v>1</v>
      </c>
      <c r="I220" s="11">
        <f t="shared" si="3"/>
        <v>4</v>
      </c>
    </row>
    <row r="221" spans="2:9">
      <c r="B221" s="9" t="s">
        <v>39</v>
      </c>
      <c r="C221" s="9" t="s">
        <v>166</v>
      </c>
      <c r="D221" s="9"/>
      <c r="E221" s="9"/>
      <c r="F221" s="9"/>
      <c r="G221" s="22">
        <v>4</v>
      </c>
      <c r="H221" s="10">
        <v>1</v>
      </c>
      <c r="I221" s="11">
        <f t="shared" si="3"/>
        <v>4</v>
      </c>
    </row>
    <row r="222" spans="2:9">
      <c r="B222" s="9" t="s">
        <v>171</v>
      </c>
      <c r="C222" s="9" t="s">
        <v>166</v>
      </c>
      <c r="D222" s="9"/>
      <c r="E222" s="9"/>
      <c r="F222" s="9"/>
      <c r="G222" s="22">
        <v>4</v>
      </c>
      <c r="H222" s="10">
        <v>1</v>
      </c>
      <c r="I222" s="11">
        <f t="shared" si="3"/>
        <v>4</v>
      </c>
    </row>
    <row r="223" spans="2:9">
      <c r="B223" s="9" t="s">
        <v>76</v>
      </c>
      <c r="C223" s="9" t="s">
        <v>166</v>
      </c>
      <c r="D223" s="9"/>
      <c r="E223" s="9"/>
      <c r="F223" s="9"/>
      <c r="G223" s="22">
        <v>4</v>
      </c>
      <c r="H223" s="10">
        <v>1</v>
      </c>
      <c r="I223" s="11">
        <f t="shared" si="3"/>
        <v>4</v>
      </c>
    </row>
    <row r="224" spans="2:9">
      <c r="B224" s="9" t="s">
        <v>77</v>
      </c>
      <c r="C224" s="9" t="s">
        <v>167</v>
      </c>
      <c r="D224" s="9"/>
      <c r="E224" s="9"/>
      <c r="F224" s="9"/>
      <c r="G224" s="22">
        <v>4</v>
      </c>
      <c r="H224" s="10">
        <v>1</v>
      </c>
      <c r="I224" s="11">
        <f t="shared" si="3"/>
        <v>4</v>
      </c>
    </row>
    <row r="225" spans="2:9">
      <c r="B225" s="9" t="s">
        <v>53</v>
      </c>
      <c r="C225" s="9" t="s">
        <v>168</v>
      </c>
      <c r="D225" s="9"/>
      <c r="E225" s="9"/>
      <c r="F225" s="9"/>
      <c r="G225" s="22">
        <v>5.5</v>
      </c>
      <c r="H225" s="10">
        <v>1</v>
      </c>
      <c r="I225" s="11">
        <f t="shared" si="3"/>
        <v>5.5</v>
      </c>
    </row>
    <row r="226" spans="2:9">
      <c r="B226" s="9" t="s">
        <v>78</v>
      </c>
      <c r="C226" s="9" t="s">
        <v>167</v>
      </c>
      <c r="D226" s="9"/>
      <c r="E226" s="9"/>
      <c r="F226" s="9"/>
      <c r="G226" s="22">
        <v>3</v>
      </c>
      <c r="H226" s="10">
        <v>1</v>
      </c>
      <c r="I226" s="11">
        <f t="shared" si="3"/>
        <v>3</v>
      </c>
    </row>
    <row r="227" spans="2:9">
      <c r="B227" s="9" t="s">
        <v>59</v>
      </c>
      <c r="C227" s="9" t="s">
        <v>167</v>
      </c>
      <c r="D227" s="9"/>
      <c r="E227" s="9"/>
      <c r="F227" s="9"/>
      <c r="G227" s="22">
        <v>4</v>
      </c>
      <c r="H227" s="10">
        <v>1</v>
      </c>
      <c r="I227" s="11">
        <f t="shared" si="3"/>
        <v>4</v>
      </c>
    </row>
    <row r="228" spans="2:9">
      <c r="B228" s="9" t="s">
        <v>40</v>
      </c>
      <c r="C228" s="9" t="s">
        <v>166</v>
      </c>
      <c r="D228" s="9"/>
      <c r="E228" s="9"/>
      <c r="F228" s="9"/>
      <c r="G228" s="22">
        <v>4</v>
      </c>
      <c r="H228" s="10">
        <v>1</v>
      </c>
      <c r="I228" s="11">
        <f t="shared" si="3"/>
        <v>4</v>
      </c>
    </row>
    <row r="229" spans="2:9">
      <c r="B229" s="9" t="s">
        <v>46</v>
      </c>
      <c r="C229" s="9" t="s">
        <v>167</v>
      </c>
      <c r="D229" s="9"/>
      <c r="E229" s="9"/>
      <c r="F229" s="9"/>
      <c r="G229" s="22">
        <v>5</v>
      </c>
      <c r="H229" s="10">
        <v>1</v>
      </c>
      <c r="I229" s="11">
        <f t="shared" si="3"/>
        <v>5</v>
      </c>
    </row>
    <row r="230" spans="2:9">
      <c r="B230" s="9" t="s">
        <v>66</v>
      </c>
      <c r="C230" s="9" t="s">
        <v>167</v>
      </c>
      <c r="D230" s="9"/>
      <c r="E230" s="9"/>
      <c r="F230" s="9"/>
      <c r="G230" s="22">
        <v>4</v>
      </c>
      <c r="H230" s="10">
        <v>1</v>
      </c>
      <c r="I230" s="11">
        <f t="shared" ref="I230:I235" si="4">PRODUCT(G230,H230)</f>
        <v>4</v>
      </c>
    </row>
    <row r="231" spans="2:9">
      <c r="B231" s="9" t="s">
        <v>41</v>
      </c>
      <c r="C231" s="9" t="s">
        <v>167</v>
      </c>
      <c r="D231" s="9"/>
      <c r="E231" s="9"/>
      <c r="F231" s="9"/>
      <c r="G231" s="22">
        <v>4</v>
      </c>
      <c r="H231" s="10">
        <v>1</v>
      </c>
      <c r="I231" s="11">
        <f t="shared" si="4"/>
        <v>4</v>
      </c>
    </row>
    <row r="232" spans="2:9">
      <c r="B232" s="9" t="s">
        <v>79</v>
      </c>
      <c r="C232" s="9" t="s">
        <v>168</v>
      </c>
      <c r="D232" s="9"/>
      <c r="E232" s="9"/>
      <c r="F232" s="9"/>
      <c r="G232" s="22">
        <v>4</v>
      </c>
      <c r="H232" s="10">
        <v>1</v>
      </c>
      <c r="I232" s="11">
        <f t="shared" si="4"/>
        <v>4</v>
      </c>
    </row>
    <row r="233" spans="2:9">
      <c r="B233" s="9" t="s">
        <v>80</v>
      </c>
      <c r="C233" s="9" t="s">
        <v>167</v>
      </c>
      <c r="D233" s="9"/>
      <c r="E233" s="9"/>
      <c r="F233" s="9"/>
      <c r="G233" s="22">
        <v>2</v>
      </c>
      <c r="H233" s="10">
        <v>1</v>
      </c>
      <c r="I233" s="11">
        <f t="shared" si="4"/>
        <v>2</v>
      </c>
    </row>
    <row r="234" spans="2:9">
      <c r="B234" s="9" t="s">
        <v>81</v>
      </c>
      <c r="C234" s="9" t="s">
        <v>167</v>
      </c>
      <c r="D234" s="9"/>
      <c r="E234" s="9"/>
      <c r="F234" s="9"/>
      <c r="G234" s="22">
        <v>4</v>
      </c>
      <c r="H234" s="10">
        <v>1</v>
      </c>
      <c r="I234" s="11">
        <f t="shared" si="4"/>
        <v>4</v>
      </c>
    </row>
    <row r="235" spans="2:9">
      <c r="B235" s="9" t="s">
        <v>45</v>
      </c>
      <c r="C235" s="9" t="s">
        <v>168</v>
      </c>
      <c r="D235" s="9"/>
      <c r="E235" s="9"/>
      <c r="F235" s="9"/>
      <c r="G235" s="22">
        <v>4</v>
      </c>
      <c r="H235" s="10">
        <v>1</v>
      </c>
      <c r="I235" s="11">
        <f t="shared" si="4"/>
        <v>4</v>
      </c>
    </row>
    <row r="236" spans="2:9">
      <c r="B236" s="7" t="s">
        <v>50</v>
      </c>
      <c r="C236" s="7"/>
      <c r="D236" s="7"/>
      <c r="E236" s="7"/>
      <c r="F236" s="7"/>
      <c r="G236" s="8"/>
      <c r="H236" s="8"/>
      <c r="I236" s="14">
        <f>SUM(I165:I235)</f>
        <v>155.5</v>
      </c>
    </row>
    <row r="239" spans="2:9">
      <c r="B239" s="7" t="s">
        <v>179</v>
      </c>
      <c r="C239" s="7"/>
      <c r="D239" s="7"/>
      <c r="E239" s="7"/>
      <c r="F239" s="7"/>
      <c r="G239" s="8"/>
      <c r="H239" s="8"/>
      <c r="I239" s="7"/>
    </row>
    <row r="240" spans="2:9">
      <c r="B240" s="7" t="s">
        <v>31</v>
      </c>
      <c r="C240" s="7" t="s">
        <v>52</v>
      </c>
      <c r="D240" s="7"/>
      <c r="E240" s="7"/>
      <c r="F240" s="7"/>
      <c r="G240" s="8" t="s">
        <v>20</v>
      </c>
      <c r="H240" s="8" t="s">
        <v>33</v>
      </c>
      <c r="I240" s="8" t="s">
        <v>34</v>
      </c>
    </row>
    <row r="241" spans="2:9">
      <c r="B241" s="9" t="s">
        <v>87</v>
      </c>
      <c r="C241" s="9" t="s">
        <v>158</v>
      </c>
      <c r="D241" s="9"/>
      <c r="E241" s="9"/>
      <c r="F241" s="9"/>
      <c r="G241" s="22">
        <v>1</v>
      </c>
      <c r="H241" s="17">
        <v>1</v>
      </c>
      <c r="I241" s="11">
        <f>PRODUCT(G241,H241)</f>
        <v>1</v>
      </c>
    </row>
    <row r="242" spans="2:9">
      <c r="B242" s="9" t="s">
        <v>91</v>
      </c>
      <c r="C242" s="9" t="s">
        <v>158</v>
      </c>
      <c r="D242" s="9"/>
      <c r="E242" s="9"/>
      <c r="F242" s="9"/>
      <c r="G242" s="22">
        <v>1</v>
      </c>
      <c r="H242" s="17">
        <v>1</v>
      </c>
      <c r="I242" s="11">
        <f t="shared" ref="I242:I296" si="5">PRODUCT(G242,H242)</f>
        <v>1</v>
      </c>
    </row>
    <row r="243" spans="2:9">
      <c r="B243" s="9" t="s">
        <v>92</v>
      </c>
      <c r="C243" s="9" t="s">
        <v>158</v>
      </c>
      <c r="D243" s="9"/>
      <c r="E243" s="9"/>
      <c r="F243" s="9"/>
      <c r="G243" s="22">
        <v>1</v>
      </c>
      <c r="H243" s="17">
        <v>1</v>
      </c>
      <c r="I243" s="11">
        <f t="shared" si="5"/>
        <v>1</v>
      </c>
    </row>
    <row r="244" spans="2:9">
      <c r="B244" s="9" t="s">
        <v>67</v>
      </c>
      <c r="C244" s="9" t="s">
        <v>158</v>
      </c>
      <c r="D244" s="9"/>
      <c r="E244" s="9"/>
      <c r="F244" s="9"/>
      <c r="G244" s="22">
        <v>1</v>
      </c>
      <c r="H244" s="17">
        <v>1</v>
      </c>
      <c r="I244" s="11">
        <f t="shared" si="5"/>
        <v>1</v>
      </c>
    </row>
    <row r="245" spans="2:9">
      <c r="B245" s="9" t="s">
        <v>159</v>
      </c>
      <c r="C245" s="9" t="s">
        <v>158</v>
      </c>
      <c r="D245" s="9"/>
      <c r="E245" s="9"/>
      <c r="F245" s="9"/>
      <c r="G245" s="22">
        <v>1</v>
      </c>
      <c r="H245" s="17">
        <v>1</v>
      </c>
      <c r="I245" s="11">
        <f t="shared" si="5"/>
        <v>1</v>
      </c>
    </row>
    <row r="246" spans="2:9">
      <c r="B246" s="9" t="s">
        <v>68</v>
      </c>
      <c r="C246" s="9" t="s">
        <v>158</v>
      </c>
      <c r="D246" s="9"/>
      <c r="E246" s="9"/>
      <c r="F246" s="9"/>
      <c r="G246" s="22">
        <v>1</v>
      </c>
      <c r="H246" s="17">
        <v>1</v>
      </c>
      <c r="I246" s="11">
        <f t="shared" si="5"/>
        <v>1</v>
      </c>
    </row>
    <row r="247" spans="2:9">
      <c r="B247" s="9" t="s">
        <v>69</v>
      </c>
      <c r="C247" s="9" t="s">
        <v>158</v>
      </c>
      <c r="D247" s="9"/>
      <c r="E247" s="9"/>
      <c r="F247" s="9"/>
      <c r="G247" s="22">
        <v>1</v>
      </c>
      <c r="H247" s="17">
        <v>1</v>
      </c>
      <c r="I247" s="11">
        <f t="shared" si="5"/>
        <v>1</v>
      </c>
    </row>
    <row r="248" spans="2:9">
      <c r="B248" s="9" t="s">
        <v>177</v>
      </c>
      <c r="C248" s="9" t="s">
        <v>158</v>
      </c>
      <c r="D248" s="9"/>
      <c r="E248" s="9"/>
      <c r="F248" s="9"/>
      <c r="G248" s="22">
        <v>0</v>
      </c>
      <c r="H248" s="17">
        <v>1</v>
      </c>
      <c r="I248" s="11">
        <f t="shared" si="5"/>
        <v>0</v>
      </c>
    </row>
    <row r="249" spans="2:9">
      <c r="B249" s="9" t="s">
        <v>160</v>
      </c>
      <c r="C249" s="9" t="s">
        <v>158</v>
      </c>
      <c r="D249" s="9"/>
      <c r="E249" s="9"/>
      <c r="F249" s="9"/>
      <c r="G249" s="22">
        <v>0</v>
      </c>
      <c r="H249" s="17">
        <v>1</v>
      </c>
      <c r="I249" s="11">
        <f t="shared" si="5"/>
        <v>0</v>
      </c>
    </row>
    <row r="250" spans="2:9">
      <c r="B250" s="9" t="s">
        <v>70</v>
      </c>
      <c r="C250" s="9" t="s">
        <v>158</v>
      </c>
      <c r="D250" s="9"/>
      <c r="E250" s="9"/>
      <c r="F250" s="9"/>
      <c r="G250" s="22">
        <v>1</v>
      </c>
      <c r="H250" s="17">
        <v>1</v>
      </c>
      <c r="I250" s="11">
        <f t="shared" si="5"/>
        <v>1</v>
      </c>
    </row>
    <row r="251" spans="2:9">
      <c r="B251" s="9" t="s">
        <v>88</v>
      </c>
      <c r="C251" s="9" t="s">
        <v>158</v>
      </c>
      <c r="D251" s="9"/>
      <c r="E251" s="9"/>
      <c r="F251" s="9"/>
      <c r="G251" s="22">
        <v>1</v>
      </c>
      <c r="H251" s="17">
        <v>1</v>
      </c>
      <c r="I251" s="11">
        <f t="shared" si="5"/>
        <v>1</v>
      </c>
    </row>
    <row r="252" spans="2:9">
      <c r="B252" s="9" t="s">
        <v>63</v>
      </c>
      <c r="C252" s="9" t="s">
        <v>158</v>
      </c>
      <c r="D252" s="9"/>
      <c r="E252" s="9"/>
      <c r="F252" s="9"/>
      <c r="G252" s="22">
        <v>1</v>
      </c>
      <c r="H252" s="17">
        <v>1</v>
      </c>
      <c r="I252" s="11">
        <f t="shared" si="5"/>
        <v>1</v>
      </c>
    </row>
    <row r="253" spans="2:9">
      <c r="B253" s="9" t="s">
        <v>178</v>
      </c>
      <c r="C253" s="9" t="s">
        <v>158</v>
      </c>
      <c r="D253" s="9"/>
      <c r="E253" s="9"/>
      <c r="F253" s="9"/>
      <c r="G253" s="22">
        <v>1</v>
      </c>
      <c r="H253" s="17">
        <v>1</v>
      </c>
      <c r="I253" s="11">
        <f t="shared" si="5"/>
        <v>1</v>
      </c>
    </row>
    <row r="254" spans="2:9">
      <c r="B254" s="9" t="s">
        <v>161</v>
      </c>
      <c r="C254" s="9" t="s">
        <v>158</v>
      </c>
      <c r="D254" s="9"/>
      <c r="E254" s="9"/>
      <c r="F254" s="9"/>
      <c r="G254" s="22">
        <v>0.5</v>
      </c>
      <c r="H254" s="17">
        <v>1</v>
      </c>
      <c r="I254" s="11">
        <f t="shared" si="5"/>
        <v>0.5</v>
      </c>
    </row>
    <row r="255" spans="2:9">
      <c r="B255" s="9" t="s">
        <v>58</v>
      </c>
      <c r="C255" s="9" t="s">
        <v>158</v>
      </c>
      <c r="D255" s="9"/>
      <c r="E255" s="9"/>
      <c r="F255" s="9"/>
      <c r="G255" s="22">
        <v>1</v>
      </c>
      <c r="H255" s="17">
        <v>1</v>
      </c>
      <c r="I255" s="11">
        <f t="shared" si="5"/>
        <v>1</v>
      </c>
    </row>
    <row r="256" spans="2:9">
      <c r="B256" s="9" t="s">
        <v>162</v>
      </c>
      <c r="C256" s="9" t="s">
        <v>163</v>
      </c>
      <c r="D256" s="9"/>
      <c r="E256" s="9"/>
      <c r="F256" s="9"/>
      <c r="G256" s="22">
        <v>1</v>
      </c>
      <c r="H256" s="17">
        <v>1</v>
      </c>
      <c r="I256" s="11">
        <f t="shared" si="5"/>
        <v>1</v>
      </c>
    </row>
    <row r="257" spans="2:9">
      <c r="B257" s="9" t="s">
        <v>164</v>
      </c>
      <c r="C257" s="9" t="s">
        <v>158</v>
      </c>
      <c r="D257" s="9"/>
      <c r="E257" s="9"/>
      <c r="F257" s="9"/>
      <c r="G257" s="22">
        <v>1</v>
      </c>
      <c r="H257" s="17">
        <v>1</v>
      </c>
      <c r="I257" s="11">
        <f t="shared" si="5"/>
        <v>1</v>
      </c>
    </row>
    <row r="258" spans="2:9">
      <c r="B258" s="9" t="s">
        <v>89</v>
      </c>
      <c r="C258" s="9" t="s">
        <v>158</v>
      </c>
      <c r="D258" s="9"/>
      <c r="E258" s="9"/>
      <c r="F258" s="9"/>
      <c r="G258" s="22">
        <v>1</v>
      </c>
      <c r="H258" s="17">
        <v>1</v>
      </c>
      <c r="I258" s="11">
        <f t="shared" si="5"/>
        <v>1</v>
      </c>
    </row>
    <row r="259" spans="2:9">
      <c r="B259" s="9" t="s">
        <v>90</v>
      </c>
      <c r="C259" s="9" t="s">
        <v>158</v>
      </c>
      <c r="D259" s="9"/>
      <c r="E259" s="9"/>
      <c r="F259" s="9"/>
      <c r="G259" s="22">
        <v>1</v>
      </c>
      <c r="H259" s="17">
        <v>1</v>
      </c>
      <c r="I259" s="11">
        <f t="shared" si="5"/>
        <v>1</v>
      </c>
    </row>
    <row r="260" spans="2:9">
      <c r="B260" s="9" t="s">
        <v>71</v>
      </c>
      <c r="C260" s="9" t="s">
        <v>158</v>
      </c>
      <c r="D260" s="9"/>
      <c r="E260" s="9"/>
      <c r="F260" s="9"/>
      <c r="G260" s="22">
        <v>1</v>
      </c>
      <c r="H260" s="17">
        <v>1</v>
      </c>
      <c r="I260" s="11">
        <f t="shared" si="5"/>
        <v>1</v>
      </c>
    </row>
    <row r="261" spans="2:9">
      <c r="B261" s="9" t="s">
        <v>139</v>
      </c>
      <c r="C261" s="9" t="s">
        <v>158</v>
      </c>
      <c r="D261" s="9"/>
      <c r="E261" s="9"/>
      <c r="F261" s="9"/>
      <c r="G261" s="22">
        <v>1</v>
      </c>
      <c r="H261" s="17">
        <v>1</v>
      </c>
      <c r="I261" s="11">
        <f t="shared" si="5"/>
        <v>1</v>
      </c>
    </row>
    <row r="262" spans="2:9">
      <c r="B262" s="9" t="s">
        <v>172</v>
      </c>
      <c r="C262" s="9" t="s">
        <v>165</v>
      </c>
      <c r="D262" s="9"/>
      <c r="E262" s="9"/>
      <c r="F262" s="9"/>
      <c r="G262" s="22">
        <v>1</v>
      </c>
      <c r="H262" s="17">
        <v>1</v>
      </c>
      <c r="I262" s="11">
        <f t="shared" si="5"/>
        <v>1</v>
      </c>
    </row>
    <row r="263" spans="2:9">
      <c r="B263" s="9" t="s">
        <v>155</v>
      </c>
      <c r="C263" s="9" t="s">
        <v>158</v>
      </c>
      <c r="D263" s="9"/>
      <c r="E263" s="9"/>
      <c r="F263" s="9"/>
      <c r="G263" s="22">
        <v>1</v>
      </c>
      <c r="H263" s="17">
        <v>1</v>
      </c>
      <c r="I263" s="11">
        <f t="shared" si="5"/>
        <v>1</v>
      </c>
    </row>
    <row r="264" spans="2:9">
      <c r="B264" s="9" t="s">
        <v>42</v>
      </c>
      <c r="C264" s="9" t="s">
        <v>158</v>
      </c>
      <c r="D264" s="9"/>
      <c r="E264" s="9"/>
      <c r="F264" s="9"/>
      <c r="G264" s="22">
        <v>1</v>
      </c>
      <c r="H264" s="17">
        <v>1</v>
      </c>
      <c r="I264" s="11">
        <f t="shared" si="5"/>
        <v>1</v>
      </c>
    </row>
    <row r="265" spans="2:9">
      <c r="B265" s="9" t="s">
        <v>72</v>
      </c>
      <c r="C265" s="9" t="s">
        <v>158</v>
      </c>
      <c r="D265" s="9"/>
      <c r="E265" s="9"/>
      <c r="F265" s="9"/>
      <c r="G265" s="22">
        <v>1</v>
      </c>
      <c r="H265" s="17">
        <v>1</v>
      </c>
      <c r="I265" s="11">
        <f t="shared" si="5"/>
        <v>1</v>
      </c>
    </row>
    <row r="266" spans="2:9">
      <c r="B266" s="9" t="s">
        <v>107</v>
      </c>
      <c r="C266" s="9" t="s">
        <v>167</v>
      </c>
      <c r="D266" s="9"/>
      <c r="E266" s="9"/>
      <c r="F266" s="9"/>
      <c r="G266" s="22">
        <v>3</v>
      </c>
      <c r="H266" s="17">
        <v>1</v>
      </c>
      <c r="I266" s="11">
        <f t="shared" si="5"/>
        <v>3</v>
      </c>
    </row>
    <row r="267" spans="2:9">
      <c r="B267" s="9" t="s">
        <v>85</v>
      </c>
      <c r="C267" s="9" t="s">
        <v>166</v>
      </c>
      <c r="D267" s="9"/>
      <c r="E267" s="9"/>
      <c r="F267" s="9"/>
      <c r="G267" s="22">
        <v>4</v>
      </c>
      <c r="H267" s="17">
        <v>1</v>
      </c>
      <c r="I267" s="11">
        <f t="shared" si="5"/>
        <v>4</v>
      </c>
    </row>
    <row r="268" spans="2:9">
      <c r="B268" s="9" t="s">
        <v>60</v>
      </c>
      <c r="C268" s="9" t="s">
        <v>167</v>
      </c>
      <c r="D268" s="9"/>
      <c r="E268" s="9"/>
      <c r="F268" s="9"/>
      <c r="G268" s="22">
        <v>4</v>
      </c>
      <c r="H268" s="17">
        <v>1</v>
      </c>
      <c r="I268" s="11">
        <f t="shared" si="5"/>
        <v>4</v>
      </c>
    </row>
    <row r="269" spans="2:9">
      <c r="B269" s="9" t="s">
        <v>49</v>
      </c>
      <c r="C269" s="9" t="s">
        <v>167</v>
      </c>
      <c r="D269" s="9"/>
      <c r="E269" s="9"/>
      <c r="F269" s="9"/>
      <c r="G269" s="22">
        <v>4</v>
      </c>
      <c r="H269" s="17">
        <v>1</v>
      </c>
      <c r="I269" s="11">
        <f t="shared" si="5"/>
        <v>4</v>
      </c>
    </row>
    <row r="270" spans="2:9">
      <c r="B270" s="9" t="s">
        <v>37</v>
      </c>
      <c r="C270" s="9" t="s">
        <v>166</v>
      </c>
      <c r="D270" s="9"/>
      <c r="E270" s="9"/>
      <c r="F270" s="9"/>
      <c r="G270" s="22">
        <v>4</v>
      </c>
      <c r="H270" s="17">
        <v>1</v>
      </c>
      <c r="I270" s="11">
        <f t="shared" si="5"/>
        <v>4</v>
      </c>
    </row>
    <row r="271" spans="2:9">
      <c r="B271" s="9" t="s">
        <v>38</v>
      </c>
      <c r="C271" s="9" t="s">
        <v>166</v>
      </c>
      <c r="D271" s="9"/>
      <c r="E271" s="9"/>
      <c r="F271" s="9"/>
      <c r="G271" s="22">
        <v>4</v>
      </c>
      <c r="H271" s="17">
        <v>1</v>
      </c>
      <c r="I271" s="11">
        <f t="shared" si="5"/>
        <v>4</v>
      </c>
    </row>
    <row r="272" spans="2:9">
      <c r="B272" s="9" t="s">
        <v>47</v>
      </c>
      <c r="C272" s="9" t="s">
        <v>168</v>
      </c>
      <c r="D272" s="9"/>
      <c r="E272" s="9"/>
      <c r="F272" s="9"/>
      <c r="G272" s="22">
        <v>4</v>
      </c>
      <c r="H272" s="17">
        <v>1</v>
      </c>
      <c r="I272" s="11">
        <f t="shared" si="5"/>
        <v>4</v>
      </c>
    </row>
    <row r="273" spans="2:9">
      <c r="B273" s="9" t="s">
        <v>113</v>
      </c>
      <c r="C273" s="9" t="s">
        <v>167</v>
      </c>
      <c r="D273" s="9"/>
      <c r="E273" s="9"/>
      <c r="F273" s="9"/>
      <c r="G273" s="22">
        <v>3</v>
      </c>
      <c r="H273" s="17">
        <v>1</v>
      </c>
      <c r="I273" s="11">
        <f t="shared" si="5"/>
        <v>3</v>
      </c>
    </row>
    <row r="274" spans="2:9">
      <c r="B274" s="9" t="s">
        <v>74</v>
      </c>
      <c r="C274" s="9" t="s">
        <v>167</v>
      </c>
      <c r="D274" s="9"/>
      <c r="E274" s="9"/>
      <c r="F274" s="9"/>
      <c r="G274" s="22">
        <v>5</v>
      </c>
      <c r="H274" s="17">
        <v>1</v>
      </c>
      <c r="I274" s="11">
        <f t="shared" si="5"/>
        <v>5</v>
      </c>
    </row>
    <row r="275" spans="2:9">
      <c r="B275" s="9" t="s">
        <v>75</v>
      </c>
      <c r="C275" s="9" t="s">
        <v>167</v>
      </c>
      <c r="D275" s="9"/>
      <c r="E275" s="9"/>
      <c r="F275" s="9"/>
      <c r="G275" s="22">
        <v>2</v>
      </c>
      <c r="H275" s="17">
        <v>1</v>
      </c>
      <c r="I275" s="11">
        <f t="shared" si="5"/>
        <v>2</v>
      </c>
    </row>
    <row r="276" spans="2:9">
      <c r="B276" s="9" t="s">
        <v>96</v>
      </c>
      <c r="C276" s="9" t="s">
        <v>167</v>
      </c>
      <c r="D276" s="9"/>
      <c r="E276" s="9"/>
      <c r="F276" s="9"/>
      <c r="G276" s="22">
        <v>5</v>
      </c>
      <c r="H276" s="17">
        <v>1</v>
      </c>
      <c r="I276" s="11">
        <f t="shared" si="5"/>
        <v>5</v>
      </c>
    </row>
    <row r="277" spans="2:9">
      <c r="B277" s="9" t="s">
        <v>55</v>
      </c>
      <c r="C277" s="9" t="s">
        <v>167</v>
      </c>
      <c r="D277" s="9"/>
      <c r="E277" s="9"/>
      <c r="F277" s="9"/>
      <c r="G277" s="22">
        <v>4</v>
      </c>
      <c r="H277" s="17">
        <v>1</v>
      </c>
      <c r="I277" s="11">
        <f t="shared" si="5"/>
        <v>4</v>
      </c>
    </row>
    <row r="278" spans="2:9">
      <c r="B278" s="9" t="s">
        <v>48</v>
      </c>
      <c r="C278" s="9" t="s">
        <v>167</v>
      </c>
      <c r="D278" s="9"/>
      <c r="E278" s="9"/>
      <c r="F278" s="9"/>
      <c r="G278" s="22">
        <v>5</v>
      </c>
      <c r="H278" s="17">
        <v>1</v>
      </c>
      <c r="I278" s="11">
        <f t="shared" si="5"/>
        <v>5</v>
      </c>
    </row>
    <row r="279" spans="2:9">
      <c r="B279" s="9" t="s">
        <v>169</v>
      </c>
      <c r="C279" s="9" t="s">
        <v>167</v>
      </c>
      <c r="D279" s="9"/>
      <c r="E279" s="9"/>
      <c r="F279" s="9"/>
      <c r="G279" s="22">
        <v>1</v>
      </c>
      <c r="H279" s="17">
        <v>1</v>
      </c>
      <c r="I279" s="11">
        <f t="shared" si="5"/>
        <v>1</v>
      </c>
    </row>
    <row r="280" spans="2:9">
      <c r="B280" s="9" t="s">
        <v>170</v>
      </c>
      <c r="C280" s="9" t="s">
        <v>167</v>
      </c>
      <c r="D280" s="9"/>
      <c r="E280" s="9"/>
      <c r="F280" s="9"/>
      <c r="G280" s="22">
        <v>1.5</v>
      </c>
      <c r="H280" s="17">
        <v>1</v>
      </c>
      <c r="I280" s="11">
        <f t="shared" si="5"/>
        <v>1.5</v>
      </c>
    </row>
    <row r="281" spans="2:9">
      <c r="B281" s="9" t="s">
        <v>56</v>
      </c>
      <c r="C281" s="9" t="s">
        <v>167</v>
      </c>
      <c r="D281" s="9"/>
      <c r="E281" s="9"/>
      <c r="F281" s="9"/>
      <c r="G281" s="22">
        <v>4</v>
      </c>
      <c r="H281" s="17">
        <v>1</v>
      </c>
      <c r="I281" s="11">
        <f t="shared" si="5"/>
        <v>4</v>
      </c>
    </row>
    <row r="282" spans="2:9">
      <c r="B282" s="9" t="s">
        <v>64</v>
      </c>
      <c r="C282" s="9" t="s">
        <v>167</v>
      </c>
      <c r="D282" s="9"/>
      <c r="E282" s="9"/>
      <c r="F282" s="9"/>
      <c r="G282" s="22">
        <v>1</v>
      </c>
      <c r="H282" s="17">
        <v>1</v>
      </c>
      <c r="I282" s="11">
        <f t="shared" si="5"/>
        <v>1</v>
      </c>
    </row>
    <row r="283" spans="2:9">
      <c r="B283" s="9" t="s">
        <v>57</v>
      </c>
      <c r="C283" s="9" t="s">
        <v>166</v>
      </c>
      <c r="D283" s="9"/>
      <c r="E283" s="9"/>
      <c r="F283" s="9"/>
      <c r="G283" s="22">
        <v>4</v>
      </c>
      <c r="H283" s="17">
        <v>1</v>
      </c>
      <c r="I283" s="11">
        <f t="shared" si="5"/>
        <v>4</v>
      </c>
    </row>
    <row r="284" spans="2:9">
      <c r="B284" s="9" t="s">
        <v>39</v>
      </c>
      <c r="C284" s="9" t="s">
        <v>166</v>
      </c>
      <c r="D284" s="9"/>
      <c r="E284" s="9"/>
      <c r="F284" s="9"/>
      <c r="G284" s="22">
        <v>4</v>
      </c>
      <c r="H284" s="17">
        <v>1</v>
      </c>
      <c r="I284" s="11">
        <f t="shared" si="5"/>
        <v>4</v>
      </c>
    </row>
    <row r="285" spans="2:9">
      <c r="B285" s="9" t="s">
        <v>171</v>
      </c>
      <c r="C285" s="9" t="s">
        <v>166</v>
      </c>
      <c r="D285" s="9"/>
      <c r="E285" s="9"/>
      <c r="F285" s="9"/>
      <c r="G285" s="22">
        <v>4</v>
      </c>
      <c r="H285" s="17">
        <v>1</v>
      </c>
      <c r="I285" s="11">
        <f t="shared" si="5"/>
        <v>4</v>
      </c>
    </row>
    <row r="286" spans="2:9">
      <c r="B286" s="9" t="s">
        <v>76</v>
      </c>
      <c r="C286" s="9" t="s">
        <v>166</v>
      </c>
      <c r="D286" s="9"/>
      <c r="E286" s="9"/>
      <c r="F286" s="9"/>
      <c r="G286" s="22">
        <v>4</v>
      </c>
      <c r="H286" s="17">
        <v>1</v>
      </c>
      <c r="I286" s="11">
        <f t="shared" si="5"/>
        <v>4</v>
      </c>
    </row>
    <row r="287" spans="2:9">
      <c r="B287" s="9" t="s">
        <v>77</v>
      </c>
      <c r="C287" s="9" t="s">
        <v>167</v>
      </c>
      <c r="D287" s="9"/>
      <c r="E287" s="9"/>
      <c r="F287" s="9"/>
      <c r="G287" s="22">
        <v>4</v>
      </c>
      <c r="H287" s="17">
        <v>1</v>
      </c>
      <c r="I287" s="11">
        <f t="shared" si="5"/>
        <v>4</v>
      </c>
    </row>
    <row r="288" spans="2:9">
      <c r="B288" s="9" t="s">
        <v>78</v>
      </c>
      <c r="C288" s="9" t="s">
        <v>167</v>
      </c>
      <c r="D288" s="9"/>
      <c r="E288" s="9"/>
      <c r="F288" s="9"/>
      <c r="G288" s="22">
        <v>3</v>
      </c>
      <c r="H288" s="17">
        <v>1</v>
      </c>
      <c r="I288" s="11">
        <f t="shared" si="5"/>
        <v>3</v>
      </c>
    </row>
    <row r="289" spans="2:12">
      <c r="B289" s="9" t="s">
        <v>59</v>
      </c>
      <c r="C289" s="9" t="s">
        <v>167</v>
      </c>
      <c r="D289" s="9"/>
      <c r="E289" s="9"/>
      <c r="F289" s="9"/>
      <c r="G289" s="22">
        <v>4</v>
      </c>
      <c r="H289" s="17">
        <v>1</v>
      </c>
      <c r="I289" s="11">
        <f t="shared" si="5"/>
        <v>4</v>
      </c>
    </row>
    <row r="290" spans="2:12">
      <c r="B290" s="9" t="s">
        <v>40</v>
      </c>
      <c r="C290" s="9" t="s">
        <v>166</v>
      </c>
      <c r="D290" s="9"/>
      <c r="E290" s="9"/>
      <c r="F290" s="9"/>
      <c r="G290" s="22">
        <v>4</v>
      </c>
      <c r="H290" s="17">
        <v>1</v>
      </c>
      <c r="I290" s="11">
        <f t="shared" si="5"/>
        <v>4</v>
      </c>
    </row>
    <row r="291" spans="2:12">
      <c r="B291" s="9" t="s">
        <v>46</v>
      </c>
      <c r="C291" s="9" t="s">
        <v>167</v>
      </c>
      <c r="D291" s="9"/>
      <c r="E291" s="9"/>
      <c r="F291" s="9"/>
      <c r="G291" s="22">
        <v>5</v>
      </c>
      <c r="H291" s="17">
        <v>1</v>
      </c>
      <c r="I291" s="11">
        <f t="shared" si="5"/>
        <v>5</v>
      </c>
    </row>
    <row r="292" spans="2:12">
      <c r="B292" s="9" t="s">
        <v>66</v>
      </c>
      <c r="C292" s="9" t="s">
        <v>167</v>
      </c>
      <c r="D292" s="9"/>
      <c r="E292" s="9"/>
      <c r="F292" s="9"/>
      <c r="G292" s="22">
        <v>4</v>
      </c>
      <c r="H292" s="17">
        <v>1</v>
      </c>
      <c r="I292" s="11">
        <f t="shared" si="5"/>
        <v>4</v>
      </c>
    </row>
    <row r="293" spans="2:12">
      <c r="B293" s="9" t="s">
        <v>79</v>
      </c>
      <c r="C293" s="9" t="s">
        <v>168</v>
      </c>
      <c r="D293" s="9"/>
      <c r="E293" s="9"/>
      <c r="F293" s="9"/>
      <c r="G293" s="22">
        <v>4</v>
      </c>
      <c r="H293" s="17">
        <v>1</v>
      </c>
      <c r="I293" s="11">
        <f t="shared" si="5"/>
        <v>4</v>
      </c>
    </row>
    <row r="294" spans="2:12">
      <c r="B294" s="9" t="s">
        <v>80</v>
      </c>
      <c r="C294" s="9" t="s">
        <v>167</v>
      </c>
      <c r="D294" s="9"/>
      <c r="E294" s="9"/>
      <c r="F294" s="9"/>
      <c r="G294" s="22">
        <v>2</v>
      </c>
      <c r="H294" s="17">
        <v>1</v>
      </c>
      <c r="I294" s="11">
        <f t="shared" si="5"/>
        <v>2</v>
      </c>
    </row>
    <row r="295" spans="2:12">
      <c r="B295" s="9" t="s">
        <v>81</v>
      </c>
      <c r="C295" s="9" t="s">
        <v>167</v>
      </c>
      <c r="D295" s="9"/>
      <c r="E295" s="9"/>
      <c r="F295" s="9"/>
      <c r="G295" s="22">
        <v>4</v>
      </c>
      <c r="H295" s="17">
        <v>1</v>
      </c>
      <c r="I295" s="11">
        <f t="shared" si="5"/>
        <v>4</v>
      </c>
    </row>
    <row r="296" spans="2:12">
      <c r="B296" s="9" t="s">
        <v>45</v>
      </c>
      <c r="C296" s="9" t="s">
        <v>168</v>
      </c>
      <c r="D296" s="9"/>
      <c r="E296" s="9"/>
      <c r="F296" s="9"/>
      <c r="G296" s="22">
        <v>4</v>
      </c>
      <c r="H296" s="17">
        <v>1</v>
      </c>
      <c r="I296" s="11">
        <f t="shared" si="5"/>
        <v>4</v>
      </c>
    </row>
    <row r="297" spans="2:12">
      <c r="B297" s="7" t="s">
        <v>50</v>
      </c>
      <c r="C297" s="7"/>
      <c r="D297" s="7"/>
      <c r="E297" s="7"/>
      <c r="F297" s="7"/>
      <c r="G297" s="8"/>
      <c r="H297" s="8"/>
      <c r="I297" s="14">
        <f>SUM(I241:I296)</f>
        <v>135</v>
      </c>
    </row>
    <row r="300" spans="2:12">
      <c r="B300" s="7" t="s">
        <v>62</v>
      </c>
      <c r="C300" s="15"/>
      <c r="D300" s="15"/>
      <c r="E300" s="15"/>
      <c r="F300" s="15"/>
      <c r="G300" s="8"/>
      <c r="H300" s="8"/>
      <c r="I300" s="7"/>
    </row>
    <row r="301" spans="2:12">
      <c r="B301" s="7" t="s">
        <v>31</v>
      </c>
      <c r="C301" s="7" t="s">
        <v>52</v>
      </c>
      <c r="D301" s="7"/>
      <c r="E301" s="7"/>
      <c r="F301" s="7"/>
      <c r="G301" s="8" t="s">
        <v>20</v>
      </c>
      <c r="H301" s="8" t="s">
        <v>33</v>
      </c>
      <c r="I301" s="8" t="s">
        <v>34</v>
      </c>
    </row>
    <row r="302" spans="2:12">
      <c r="B302" s="9" t="s">
        <v>87</v>
      </c>
      <c r="C302" s="9" t="s">
        <v>158</v>
      </c>
      <c r="D302" s="9"/>
      <c r="E302" s="9"/>
      <c r="F302" s="9"/>
      <c r="G302" s="22">
        <v>1</v>
      </c>
      <c r="H302" s="17">
        <v>1</v>
      </c>
      <c r="I302" s="11">
        <f>PRODUCT(G302,H302)</f>
        <v>1</v>
      </c>
    </row>
    <row r="303" spans="2:12">
      <c r="B303" s="9" t="s">
        <v>91</v>
      </c>
      <c r="C303" s="9" t="s">
        <v>158</v>
      </c>
      <c r="D303" s="9"/>
      <c r="E303" s="9"/>
      <c r="F303" s="9"/>
      <c r="G303" s="22">
        <v>1</v>
      </c>
      <c r="H303" s="17">
        <v>1</v>
      </c>
      <c r="I303" s="11">
        <f t="shared" ref="I303:I346" si="6">PRODUCT(G303,H303)</f>
        <v>1</v>
      </c>
      <c r="J303" s="24"/>
      <c r="K303" s="24"/>
      <c r="L303" s="25"/>
    </row>
    <row r="304" spans="2:12">
      <c r="B304" s="9" t="s">
        <v>92</v>
      </c>
      <c r="C304" s="9" t="s">
        <v>158</v>
      </c>
      <c r="D304" s="9"/>
      <c r="E304" s="9"/>
      <c r="F304" s="9"/>
      <c r="G304" s="22">
        <v>1</v>
      </c>
      <c r="H304" s="17">
        <v>1</v>
      </c>
      <c r="I304" s="11">
        <f t="shared" si="6"/>
        <v>1</v>
      </c>
      <c r="J304" s="26"/>
      <c r="K304" s="26"/>
      <c r="L304" s="26"/>
    </row>
    <row r="305" spans="2:12">
      <c r="B305" s="9" t="s">
        <v>67</v>
      </c>
      <c r="C305" s="9" t="s">
        <v>158</v>
      </c>
      <c r="D305" s="9"/>
      <c r="E305" s="9"/>
      <c r="F305" s="9"/>
      <c r="G305" s="22">
        <v>1</v>
      </c>
      <c r="H305" s="17">
        <v>1</v>
      </c>
      <c r="I305" s="11">
        <f t="shared" si="6"/>
        <v>1</v>
      </c>
      <c r="J305" s="3"/>
      <c r="K305" s="3"/>
      <c r="L305" s="3"/>
    </row>
    <row r="306" spans="2:12">
      <c r="B306" s="9" t="s">
        <v>68</v>
      </c>
      <c r="C306" s="9" t="s">
        <v>158</v>
      </c>
      <c r="D306" s="9"/>
      <c r="E306" s="9"/>
      <c r="F306" s="9"/>
      <c r="G306" s="22">
        <v>1</v>
      </c>
      <c r="H306" s="17">
        <v>1</v>
      </c>
      <c r="I306" s="11">
        <f t="shared" si="6"/>
        <v>1</v>
      </c>
      <c r="J306" s="3"/>
      <c r="K306" s="3"/>
      <c r="L306" s="3"/>
    </row>
    <row r="307" spans="2:12">
      <c r="B307" s="9" t="s">
        <v>69</v>
      </c>
      <c r="C307" s="9" t="s">
        <v>158</v>
      </c>
      <c r="D307" s="9"/>
      <c r="E307" s="9"/>
      <c r="F307" s="9"/>
      <c r="G307" s="22">
        <v>1</v>
      </c>
      <c r="H307" s="17">
        <v>1</v>
      </c>
      <c r="I307" s="11">
        <f t="shared" si="6"/>
        <v>1</v>
      </c>
      <c r="J307" s="3"/>
      <c r="K307" s="3"/>
      <c r="L307" s="3"/>
    </row>
    <row r="308" spans="2:12">
      <c r="B308" s="9" t="s">
        <v>177</v>
      </c>
      <c r="C308" s="9" t="s">
        <v>158</v>
      </c>
      <c r="D308" s="9"/>
      <c r="E308" s="9"/>
      <c r="F308" s="9"/>
      <c r="G308" s="22">
        <v>0</v>
      </c>
      <c r="H308" s="17">
        <v>1</v>
      </c>
      <c r="I308" s="11">
        <f t="shared" si="6"/>
        <v>0</v>
      </c>
      <c r="J308" s="3"/>
      <c r="K308" s="3"/>
      <c r="L308" s="3"/>
    </row>
    <row r="309" spans="2:12">
      <c r="B309" s="9" t="s">
        <v>70</v>
      </c>
      <c r="C309" s="9" t="s">
        <v>158</v>
      </c>
      <c r="D309" s="9"/>
      <c r="E309" s="9"/>
      <c r="F309" s="9"/>
      <c r="G309" s="22">
        <v>1</v>
      </c>
      <c r="H309" s="17">
        <v>1</v>
      </c>
      <c r="I309" s="11">
        <f t="shared" si="6"/>
        <v>1</v>
      </c>
      <c r="J309" s="3"/>
      <c r="K309" s="3"/>
      <c r="L309" s="3"/>
    </row>
    <row r="310" spans="2:12">
      <c r="B310" s="9" t="s">
        <v>88</v>
      </c>
      <c r="C310" s="9" t="s">
        <v>158</v>
      </c>
      <c r="D310" s="9"/>
      <c r="E310" s="9"/>
      <c r="F310" s="9"/>
      <c r="G310" s="22">
        <v>1</v>
      </c>
      <c r="H310" s="17">
        <v>1</v>
      </c>
      <c r="I310" s="11">
        <f t="shared" si="6"/>
        <v>1</v>
      </c>
      <c r="J310" s="3"/>
      <c r="K310" s="3"/>
      <c r="L310" s="3"/>
    </row>
    <row r="311" spans="2:12">
      <c r="B311" s="9" t="s">
        <v>63</v>
      </c>
      <c r="C311" s="9" t="s">
        <v>158</v>
      </c>
      <c r="D311" s="9"/>
      <c r="E311" s="9"/>
      <c r="F311" s="9"/>
      <c r="G311" s="22">
        <v>1</v>
      </c>
      <c r="H311" s="17">
        <v>1</v>
      </c>
      <c r="I311" s="11">
        <f t="shared" si="6"/>
        <v>1</v>
      </c>
      <c r="J311" s="3"/>
      <c r="K311" s="3"/>
      <c r="L311" s="3"/>
    </row>
    <row r="312" spans="2:12">
      <c r="B312" s="9" t="s">
        <v>178</v>
      </c>
      <c r="C312" s="9" t="s">
        <v>158</v>
      </c>
      <c r="D312" s="9"/>
      <c r="E312" s="9"/>
      <c r="F312" s="9"/>
      <c r="G312" s="22">
        <v>1</v>
      </c>
      <c r="H312" s="17">
        <v>1</v>
      </c>
      <c r="I312" s="11">
        <f t="shared" si="6"/>
        <v>1</v>
      </c>
      <c r="J312" s="3"/>
      <c r="K312" s="3"/>
      <c r="L312" s="3"/>
    </row>
    <row r="313" spans="2:12">
      <c r="B313" s="9" t="s">
        <v>161</v>
      </c>
      <c r="C313" s="9" t="s">
        <v>158</v>
      </c>
      <c r="D313" s="9"/>
      <c r="E313" s="9"/>
      <c r="F313" s="9"/>
      <c r="G313" s="22">
        <v>0.5</v>
      </c>
      <c r="H313" s="17">
        <v>1</v>
      </c>
      <c r="I313" s="11">
        <f t="shared" si="6"/>
        <v>0.5</v>
      </c>
      <c r="J313" s="3"/>
      <c r="K313" s="3"/>
      <c r="L313" s="3"/>
    </row>
    <row r="314" spans="2:12">
      <c r="B314" s="9" t="s">
        <v>58</v>
      </c>
      <c r="C314" s="9" t="s">
        <v>158</v>
      </c>
      <c r="D314" s="9"/>
      <c r="E314" s="9"/>
      <c r="F314" s="9"/>
      <c r="G314" s="22">
        <v>1</v>
      </c>
      <c r="H314" s="17">
        <v>1</v>
      </c>
      <c r="I314" s="11">
        <f t="shared" si="6"/>
        <v>1</v>
      </c>
      <c r="J314" s="3"/>
      <c r="K314" s="3"/>
      <c r="L314" s="3"/>
    </row>
    <row r="315" spans="2:12">
      <c r="B315" s="9" t="s">
        <v>162</v>
      </c>
      <c r="C315" s="9" t="s">
        <v>163</v>
      </c>
      <c r="D315" s="9"/>
      <c r="E315" s="9"/>
      <c r="F315" s="9"/>
      <c r="G315" s="22">
        <v>1</v>
      </c>
      <c r="H315" s="17">
        <v>1</v>
      </c>
      <c r="I315" s="11">
        <f t="shared" si="6"/>
        <v>1</v>
      </c>
      <c r="J315" s="3"/>
      <c r="K315" s="3"/>
      <c r="L315" s="3"/>
    </row>
    <row r="316" spans="2:12">
      <c r="B316" s="9" t="s">
        <v>164</v>
      </c>
      <c r="C316" s="9" t="s">
        <v>158</v>
      </c>
      <c r="D316" s="9"/>
      <c r="E316" s="9"/>
      <c r="F316" s="9"/>
      <c r="G316" s="22">
        <v>1</v>
      </c>
      <c r="H316" s="17">
        <v>1</v>
      </c>
      <c r="I316" s="11">
        <f t="shared" si="6"/>
        <v>1</v>
      </c>
      <c r="J316" s="3"/>
      <c r="K316" s="3"/>
      <c r="L316" s="3"/>
    </row>
    <row r="317" spans="2:12">
      <c r="B317" s="9" t="s">
        <v>89</v>
      </c>
      <c r="C317" s="9" t="s">
        <v>158</v>
      </c>
      <c r="D317" s="9"/>
      <c r="E317" s="9"/>
      <c r="F317" s="9"/>
      <c r="G317" s="22">
        <v>1</v>
      </c>
      <c r="H317" s="17">
        <v>1</v>
      </c>
      <c r="I317" s="11">
        <f t="shared" si="6"/>
        <v>1</v>
      </c>
      <c r="J317" s="3"/>
      <c r="K317" s="3"/>
      <c r="L317" s="3"/>
    </row>
    <row r="318" spans="2:12">
      <c r="B318" s="9" t="s">
        <v>90</v>
      </c>
      <c r="C318" s="9" t="s">
        <v>158</v>
      </c>
      <c r="D318" s="9"/>
      <c r="E318" s="9"/>
      <c r="F318" s="9"/>
      <c r="G318" s="22">
        <v>1</v>
      </c>
      <c r="H318" s="17">
        <v>1</v>
      </c>
      <c r="I318" s="11">
        <f t="shared" si="6"/>
        <v>1</v>
      </c>
      <c r="J318" s="3"/>
      <c r="K318" s="3"/>
      <c r="L318" s="3"/>
    </row>
    <row r="319" spans="2:12">
      <c r="B319" s="9" t="s">
        <v>71</v>
      </c>
      <c r="C319" s="9" t="s">
        <v>158</v>
      </c>
      <c r="D319" s="9"/>
      <c r="E319" s="9"/>
      <c r="F319" s="9"/>
      <c r="G319" s="22">
        <v>1</v>
      </c>
      <c r="H319" s="17">
        <v>1</v>
      </c>
      <c r="I319" s="11">
        <f t="shared" si="6"/>
        <v>1</v>
      </c>
      <c r="J319" s="27"/>
      <c r="K319" s="27"/>
      <c r="L319" s="27"/>
    </row>
    <row r="320" spans="2:12">
      <c r="B320" s="9" t="s">
        <v>139</v>
      </c>
      <c r="C320" s="9" t="s">
        <v>158</v>
      </c>
      <c r="D320" s="9"/>
      <c r="E320" s="9"/>
      <c r="F320" s="9"/>
      <c r="G320" s="22">
        <v>1</v>
      </c>
      <c r="H320" s="17">
        <v>1</v>
      </c>
      <c r="I320" s="11">
        <f t="shared" si="6"/>
        <v>1</v>
      </c>
    </row>
    <row r="321" spans="2:9">
      <c r="B321" s="9" t="s">
        <v>172</v>
      </c>
      <c r="C321" s="9" t="s">
        <v>165</v>
      </c>
      <c r="D321" s="9"/>
      <c r="E321" s="9"/>
      <c r="F321" s="9"/>
      <c r="G321" s="22">
        <v>1</v>
      </c>
      <c r="H321" s="17">
        <v>1</v>
      </c>
      <c r="I321" s="11">
        <f t="shared" si="6"/>
        <v>1</v>
      </c>
    </row>
    <row r="322" spans="2:9">
      <c r="B322" s="9" t="s">
        <v>155</v>
      </c>
      <c r="C322" s="9" t="s">
        <v>158</v>
      </c>
      <c r="D322" s="9"/>
      <c r="E322" s="9"/>
      <c r="F322" s="9"/>
      <c r="G322" s="22">
        <v>1</v>
      </c>
      <c r="H322" s="17">
        <v>1</v>
      </c>
      <c r="I322" s="11">
        <f t="shared" si="6"/>
        <v>1</v>
      </c>
    </row>
    <row r="323" spans="2:9">
      <c r="B323" s="9" t="s">
        <v>42</v>
      </c>
      <c r="C323" s="9" t="s">
        <v>158</v>
      </c>
      <c r="D323" s="9"/>
      <c r="E323" s="9"/>
      <c r="F323" s="9"/>
      <c r="G323" s="22">
        <v>1</v>
      </c>
      <c r="H323" s="17">
        <v>1</v>
      </c>
      <c r="I323" s="11">
        <f t="shared" si="6"/>
        <v>1</v>
      </c>
    </row>
    <row r="324" spans="2:9">
      <c r="B324" s="9" t="s">
        <v>72</v>
      </c>
      <c r="C324" s="9" t="s">
        <v>158</v>
      </c>
      <c r="D324" s="9"/>
      <c r="E324" s="9"/>
      <c r="F324" s="9"/>
      <c r="G324" s="22">
        <v>1</v>
      </c>
      <c r="H324" s="17">
        <v>1</v>
      </c>
      <c r="I324" s="11">
        <f t="shared" si="6"/>
        <v>1</v>
      </c>
    </row>
    <row r="325" spans="2:9">
      <c r="B325" s="9" t="s">
        <v>107</v>
      </c>
      <c r="C325" s="9" t="s">
        <v>167</v>
      </c>
      <c r="D325" s="9"/>
      <c r="E325" s="9"/>
      <c r="F325" s="9"/>
      <c r="G325" s="22">
        <v>3</v>
      </c>
      <c r="H325" s="17">
        <v>1</v>
      </c>
      <c r="I325" s="11">
        <f t="shared" si="6"/>
        <v>3</v>
      </c>
    </row>
    <row r="326" spans="2:9">
      <c r="B326" s="9" t="s">
        <v>60</v>
      </c>
      <c r="C326" s="9" t="s">
        <v>167</v>
      </c>
      <c r="D326" s="9"/>
      <c r="E326" s="9"/>
      <c r="F326" s="9"/>
      <c r="G326" s="22">
        <v>4</v>
      </c>
      <c r="H326" s="17">
        <v>1</v>
      </c>
      <c r="I326" s="11">
        <f t="shared" si="6"/>
        <v>4</v>
      </c>
    </row>
    <row r="327" spans="2:9">
      <c r="B327" s="9" t="s">
        <v>49</v>
      </c>
      <c r="C327" s="9" t="s">
        <v>167</v>
      </c>
      <c r="D327" s="9"/>
      <c r="E327" s="9"/>
      <c r="F327" s="9"/>
      <c r="G327" s="22">
        <v>4</v>
      </c>
      <c r="H327" s="17">
        <v>1</v>
      </c>
      <c r="I327" s="11">
        <f t="shared" si="6"/>
        <v>4</v>
      </c>
    </row>
    <row r="328" spans="2:9">
      <c r="B328" s="9" t="s">
        <v>47</v>
      </c>
      <c r="C328" s="9" t="s">
        <v>168</v>
      </c>
      <c r="D328" s="9"/>
      <c r="E328" s="9"/>
      <c r="F328" s="9"/>
      <c r="G328" s="22">
        <v>4</v>
      </c>
      <c r="H328" s="17">
        <v>1</v>
      </c>
      <c r="I328" s="11">
        <f t="shared" si="6"/>
        <v>4</v>
      </c>
    </row>
    <row r="329" spans="2:9">
      <c r="B329" s="9" t="s">
        <v>113</v>
      </c>
      <c r="C329" s="9" t="s">
        <v>167</v>
      </c>
      <c r="D329" s="9"/>
      <c r="E329" s="9"/>
      <c r="F329" s="9"/>
      <c r="G329" s="22">
        <v>3</v>
      </c>
      <c r="H329" s="17">
        <v>1</v>
      </c>
      <c r="I329" s="11">
        <f t="shared" si="6"/>
        <v>3</v>
      </c>
    </row>
    <row r="330" spans="2:9">
      <c r="B330" s="9" t="s">
        <v>74</v>
      </c>
      <c r="C330" s="9" t="s">
        <v>167</v>
      </c>
      <c r="D330" s="9"/>
      <c r="E330" s="9"/>
      <c r="F330" s="9"/>
      <c r="G330" s="22">
        <v>5</v>
      </c>
      <c r="H330" s="17">
        <v>1</v>
      </c>
      <c r="I330" s="11">
        <f t="shared" si="6"/>
        <v>5</v>
      </c>
    </row>
    <row r="331" spans="2:9">
      <c r="B331" s="9" t="s">
        <v>75</v>
      </c>
      <c r="C331" s="9" t="s">
        <v>167</v>
      </c>
      <c r="D331" s="9"/>
      <c r="E331" s="9"/>
      <c r="F331" s="9"/>
      <c r="G331" s="22">
        <v>2</v>
      </c>
      <c r="H331" s="17">
        <v>1</v>
      </c>
      <c r="I331" s="11">
        <f t="shared" si="6"/>
        <v>2</v>
      </c>
    </row>
    <row r="332" spans="2:9">
      <c r="B332" s="9" t="s">
        <v>96</v>
      </c>
      <c r="C332" s="9" t="s">
        <v>167</v>
      </c>
      <c r="D332" s="9"/>
      <c r="E332" s="9"/>
      <c r="F332" s="9"/>
      <c r="G332" s="22">
        <v>5</v>
      </c>
      <c r="H332" s="17">
        <v>1</v>
      </c>
      <c r="I332" s="11">
        <f t="shared" si="6"/>
        <v>5</v>
      </c>
    </row>
    <row r="333" spans="2:9">
      <c r="B333" s="9" t="s">
        <v>55</v>
      </c>
      <c r="C333" s="9" t="s">
        <v>167</v>
      </c>
      <c r="D333" s="9"/>
      <c r="E333" s="9"/>
      <c r="F333" s="9"/>
      <c r="G333" s="22">
        <v>4</v>
      </c>
      <c r="H333" s="17">
        <v>1</v>
      </c>
      <c r="I333" s="11">
        <f t="shared" si="6"/>
        <v>4</v>
      </c>
    </row>
    <row r="334" spans="2:9">
      <c r="B334" s="9" t="s">
        <v>48</v>
      </c>
      <c r="C334" s="9" t="s">
        <v>167</v>
      </c>
      <c r="D334" s="9"/>
      <c r="E334" s="9"/>
      <c r="F334" s="9"/>
      <c r="G334" s="22">
        <v>5</v>
      </c>
      <c r="H334" s="17">
        <v>1</v>
      </c>
      <c r="I334" s="11">
        <f t="shared" si="6"/>
        <v>5</v>
      </c>
    </row>
    <row r="335" spans="2:9">
      <c r="B335" s="9" t="s">
        <v>169</v>
      </c>
      <c r="C335" s="9" t="s">
        <v>167</v>
      </c>
      <c r="D335" s="9"/>
      <c r="E335" s="9"/>
      <c r="F335" s="9"/>
      <c r="G335" s="22">
        <v>1</v>
      </c>
      <c r="H335" s="17">
        <v>1</v>
      </c>
      <c r="I335" s="11">
        <f t="shared" si="6"/>
        <v>1</v>
      </c>
    </row>
    <row r="336" spans="2:9">
      <c r="B336" s="9" t="s">
        <v>56</v>
      </c>
      <c r="C336" s="9" t="s">
        <v>167</v>
      </c>
      <c r="D336" s="9"/>
      <c r="E336" s="9"/>
      <c r="F336" s="9"/>
      <c r="G336" s="22">
        <v>4</v>
      </c>
      <c r="H336" s="17">
        <v>1</v>
      </c>
      <c r="I336" s="11">
        <f t="shared" si="6"/>
        <v>4</v>
      </c>
    </row>
    <row r="337" spans="2:9">
      <c r="B337" s="9" t="s">
        <v>64</v>
      </c>
      <c r="C337" s="9" t="s">
        <v>167</v>
      </c>
      <c r="D337" s="9"/>
      <c r="E337" s="9"/>
      <c r="F337" s="9"/>
      <c r="G337" s="22">
        <v>1</v>
      </c>
      <c r="H337" s="17">
        <v>1</v>
      </c>
      <c r="I337" s="11">
        <f t="shared" si="6"/>
        <v>1</v>
      </c>
    </row>
    <row r="338" spans="2:9">
      <c r="B338" s="9" t="s">
        <v>57</v>
      </c>
      <c r="C338" s="9" t="s">
        <v>166</v>
      </c>
      <c r="D338" s="9"/>
      <c r="E338" s="9"/>
      <c r="F338" s="9"/>
      <c r="G338" s="22">
        <v>4</v>
      </c>
      <c r="H338" s="17">
        <v>1</v>
      </c>
      <c r="I338" s="11">
        <f t="shared" si="6"/>
        <v>4</v>
      </c>
    </row>
    <row r="339" spans="2:9">
      <c r="B339" s="9" t="s">
        <v>77</v>
      </c>
      <c r="C339" s="9" t="s">
        <v>167</v>
      </c>
      <c r="D339" s="9"/>
      <c r="E339" s="9"/>
      <c r="F339" s="9"/>
      <c r="G339" s="22">
        <v>4</v>
      </c>
      <c r="H339" s="17">
        <v>1</v>
      </c>
      <c r="I339" s="11">
        <f t="shared" si="6"/>
        <v>4</v>
      </c>
    </row>
    <row r="340" spans="2:9">
      <c r="B340" s="9" t="s">
        <v>78</v>
      </c>
      <c r="C340" s="9" t="s">
        <v>167</v>
      </c>
      <c r="D340" s="9"/>
      <c r="E340" s="9"/>
      <c r="F340" s="9"/>
      <c r="G340" s="22">
        <v>3</v>
      </c>
      <c r="H340" s="17">
        <v>1</v>
      </c>
      <c r="I340" s="11">
        <f t="shared" si="6"/>
        <v>3</v>
      </c>
    </row>
    <row r="341" spans="2:9">
      <c r="B341" s="9" t="s">
        <v>59</v>
      </c>
      <c r="C341" s="9" t="s">
        <v>167</v>
      </c>
      <c r="D341" s="9"/>
      <c r="E341" s="9"/>
      <c r="F341" s="9"/>
      <c r="G341" s="22">
        <v>4</v>
      </c>
      <c r="H341" s="17">
        <v>1</v>
      </c>
      <c r="I341" s="11">
        <f t="shared" si="6"/>
        <v>4</v>
      </c>
    </row>
    <row r="342" spans="2:9">
      <c r="B342" s="9" t="s">
        <v>46</v>
      </c>
      <c r="C342" s="9" t="s">
        <v>167</v>
      </c>
      <c r="D342" s="9"/>
      <c r="E342" s="9"/>
      <c r="F342" s="9"/>
      <c r="G342" s="22">
        <v>5</v>
      </c>
      <c r="H342" s="17">
        <v>1</v>
      </c>
      <c r="I342" s="11">
        <f t="shared" si="6"/>
        <v>5</v>
      </c>
    </row>
    <row r="343" spans="2:9">
      <c r="B343" s="9" t="s">
        <v>79</v>
      </c>
      <c r="C343" s="9" t="s">
        <v>168</v>
      </c>
      <c r="D343" s="9"/>
      <c r="E343" s="9"/>
      <c r="F343" s="9"/>
      <c r="G343" s="22">
        <v>4</v>
      </c>
      <c r="H343" s="17">
        <v>1</v>
      </c>
      <c r="I343" s="11">
        <f t="shared" si="6"/>
        <v>4</v>
      </c>
    </row>
    <row r="344" spans="2:9">
      <c r="B344" s="9" t="s">
        <v>80</v>
      </c>
      <c r="C344" s="9" t="s">
        <v>167</v>
      </c>
      <c r="D344" s="9"/>
      <c r="E344" s="9"/>
      <c r="F344" s="9"/>
      <c r="G344" s="22">
        <v>2</v>
      </c>
      <c r="H344" s="17">
        <v>1</v>
      </c>
      <c r="I344" s="11">
        <f t="shared" si="6"/>
        <v>2</v>
      </c>
    </row>
    <row r="345" spans="2:9">
      <c r="B345" s="9" t="s">
        <v>81</v>
      </c>
      <c r="C345" s="9" t="s">
        <v>167</v>
      </c>
      <c r="D345" s="9"/>
      <c r="E345" s="9"/>
      <c r="F345" s="9"/>
      <c r="G345" s="22">
        <v>4</v>
      </c>
      <c r="H345" s="17">
        <v>1</v>
      </c>
      <c r="I345" s="11">
        <f t="shared" si="6"/>
        <v>4</v>
      </c>
    </row>
    <row r="346" spans="2:9">
      <c r="B346" s="9" t="s">
        <v>45</v>
      </c>
      <c r="C346" s="9" t="s">
        <v>168</v>
      </c>
      <c r="D346" s="9"/>
      <c r="E346" s="9"/>
      <c r="F346" s="9"/>
      <c r="G346" s="22">
        <v>4</v>
      </c>
      <c r="H346" s="17">
        <v>1</v>
      </c>
      <c r="I346" s="11">
        <f t="shared" si="6"/>
        <v>4</v>
      </c>
    </row>
    <row r="347" spans="2:9">
      <c r="B347" s="7" t="s">
        <v>50</v>
      </c>
      <c r="C347" s="7"/>
      <c r="D347" s="7"/>
      <c r="E347" s="7"/>
      <c r="F347" s="7"/>
      <c r="G347" s="8"/>
      <c r="H347" s="8"/>
      <c r="I347" s="14">
        <f>SUM(I302:I346)</f>
        <v>100.5</v>
      </c>
    </row>
    <row r="349" spans="2:9">
      <c r="B349" s="7" t="s">
        <v>65</v>
      </c>
      <c r="C349" s="7"/>
      <c r="D349" s="7"/>
      <c r="E349" s="7"/>
      <c r="F349" s="7"/>
      <c r="G349" s="8"/>
      <c r="H349" s="7"/>
      <c r="I349" s="7"/>
    </row>
    <row r="350" spans="2:9">
      <c r="B350" s="7" t="s">
        <v>31</v>
      </c>
      <c r="C350" s="7" t="s">
        <v>52</v>
      </c>
      <c r="D350" s="7"/>
      <c r="E350" s="7"/>
      <c r="F350" s="7"/>
      <c r="G350" s="8" t="s">
        <v>20</v>
      </c>
      <c r="H350" s="7" t="s">
        <v>33</v>
      </c>
      <c r="I350" s="8" t="s">
        <v>34</v>
      </c>
    </row>
    <row r="351" spans="2:9">
      <c r="B351" s="9" t="s">
        <v>87</v>
      </c>
      <c r="C351" s="9" t="s">
        <v>158</v>
      </c>
      <c r="D351" s="9"/>
      <c r="E351" s="9"/>
      <c r="F351" s="9"/>
      <c r="G351" s="22">
        <v>1</v>
      </c>
      <c r="H351" s="11">
        <v>1</v>
      </c>
      <c r="I351" s="11">
        <f>PRODUCT(G351,H351)</f>
        <v>1</v>
      </c>
    </row>
    <row r="352" spans="2:9">
      <c r="B352" s="9" t="s">
        <v>67</v>
      </c>
      <c r="C352" s="9" t="s">
        <v>158</v>
      </c>
      <c r="D352" s="9"/>
      <c r="E352" s="9"/>
      <c r="F352" s="9"/>
      <c r="G352" s="22">
        <v>1</v>
      </c>
      <c r="H352" s="11">
        <v>1</v>
      </c>
      <c r="I352" s="11">
        <f t="shared" ref="I352:I394" si="7">PRODUCT(G352,H352)</f>
        <v>1</v>
      </c>
    </row>
    <row r="353" spans="2:9">
      <c r="B353" s="9" t="s">
        <v>159</v>
      </c>
      <c r="C353" s="9" t="s">
        <v>158</v>
      </c>
      <c r="D353" s="9"/>
      <c r="E353" s="9"/>
      <c r="F353" s="9"/>
      <c r="G353" s="22">
        <v>1</v>
      </c>
      <c r="H353" s="11">
        <v>1</v>
      </c>
      <c r="I353" s="11">
        <f t="shared" si="7"/>
        <v>1</v>
      </c>
    </row>
    <row r="354" spans="2:9">
      <c r="B354" s="9" t="s">
        <v>68</v>
      </c>
      <c r="C354" s="9" t="s">
        <v>158</v>
      </c>
      <c r="D354" s="9"/>
      <c r="E354" s="9"/>
      <c r="F354" s="9"/>
      <c r="G354" s="22">
        <v>1</v>
      </c>
      <c r="H354" s="11">
        <v>1</v>
      </c>
      <c r="I354" s="11">
        <f t="shared" si="7"/>
        <v>1</v>
      </c>
    </row>
    <row r="355" spans="2:9">
      <c r="B355" s="9" t="s">
        <v>69</v>
      </c>
      <c r="C355" s="9" t="s">
        <v>158</v>
      </c>
      <c r="D355" s="9"/>
      <c r="E355" s="9"/>
      <c r="F355" s="9"/>
      <c r="G355" s="22">
        <v>1</v>
      </c>
      <c r="H355" s="11">
        <v>1</v>
      </c>
      <c r="I355" s="11">
        <f t="shared" si="7"/>
        <v>1</v>
      </c>
    </row>
    <row r="356" spans="2:9">
      <c r="B356" s="9" t="s">
        <v>160</v>
      </c>
      <c r="C356" s="9" t="s">
        <v>158</v>
      </c>
      <c r="D356" s="9"/>
      <c r="E356" s="9"/>
      <c r="F356" s="9"/>
      <c r="G356" s="22">
        <v>0</v>
      </c>
      <c r="H356" s="11">
        <v>1</v>
      </c>
      <c r="I356" s="11">
        <f t="shared" si="7"/>
        <v>0</v>
      </c>
    </row>
    <row r="357" spans="2:9">
      <c r="B357" s="9" t="s">
        <v>70</v>
      </c>
      <c r="C357" s="9" t="s">
        <v>158</v>
      </c>
      <c r="D357" s="9"/>
      <c r="E357" s="9"/>
      <c r="F357" s="9"/>
      <c r="G357" s="22">
        <v>1</v>
      </c>
      <c r="H357" s="11">
        <v>1</v>
      </c>
      <c r="I357" s="11">
        <f t="shared" si="7"/>
        <v>1</v>
      </c>
    </row>
    <row r="358" spans="2:9">
      <c r="B358" s="9" t="s">
        <v>88</v>
      </c>
      <c r="C358" s="9" t="s">
        <v>158</v>
      </c>
      <c r="D358" s="9"/>
      <c r="E358" s="9"/>
      <c r="F358" s="9"/>
      <c r="G358" s="22">
        <v>1</v>
      </c>
      <c r="H358" s="11">
        <v>1</v>
      </c>
      <c r="I358" s="11">
        <f t="shared" si="7"/>
        <v>1</v>
      </c>
    </row>
    <row r="359" spans="2:9">
      <c r="B359" s="9" t="s">
        <v>63</v>
      </c>
      <c r="C359" s="9" t="s">
        <v>158</v>
      </c>
      <c r="D359" s="9"/>
      <c r="E359" s="9"/>
      <c r="F359" s="9"/>
      <c r="G359" s="22">
        <v>1</v>
      </c>
      <c r="H359" s="11">
        <v>1</v>
      </c>
      <c r="I359" s="11">
        <f t="shared" si="7"/>
        <v>1</v>
      </c>
    </row>
    <row r="360" spans="2:9">
      <c r="B360" s="9" t="s">
        <v>161</v>
      </c>
      <c r="C360" s="9" t="s">
        <v>158</v>
      </c>
      <c r="D360" s="9"/>
      <c r="E360" s="9"/>
      <c r="F360" s="9"/>
      <c r="G360" s="22">
        <v>0.5</v>
      </c>
      <c r="H360" s="11">
        <v>1</v>
      </c>
      <c r="I360" s="11">
        <f t="shared" si="7"/>
        <v>0.5</v>
      </c>
    </row>
    <row r="361" spans="2:9">
      <c r="B361" s="9" t="s">
        <v>162</v>
      </c>
      <c r="C361" s="9" t="s">
        <v>163</v>
      </c>
      <c r="D361" s="9"/>
      <c r="E361" s="9"/>
      <c r="F361" s="9"/>
      <c r="G361" s="22">
        <v>1</v>
      </c>
      <c r="H361" s="11">
        <v>1</v>
      </c>
      <c r="I361" s="11">
        <f t="shared" si="7"/>
        <v>1</v>
      </c>
    </row>
    <row r="362" spans="2:9">
      <c r="B362" s="9" t="s">
        <v>164</v>
      </c>
      <c r="C362" s="9" t="s">
        <v>158</v>
      </c>
      <c r="D362" s="9"/>
      <c r="E362" s="9"/>
      <c r="F362" s="9"/>
      <c r="G362" s="22">
        <v>1</v>
      </c>
      <c r="H362" s="11">
        <v>1</v>
      </c>
      <c r="I362" s="11">
        <f t="shared" si="7"/>
        <v>1</v>
      </c>
    </row>
    <row r="363" spans="2:9">
      <c r="B363" s="9" t="s">
        <v>89</v>
      </c>
      <c r="C363" s="9" t="s">
        <v>158</v>
      </c>
      <c r="D363" s="9"/>
      <c r="E363" s="9"/>
      <c r="F363" s="9"/>
      <c r="G363" s="22">
        <v>1</v>
      </c>
      <c r="H363" s="11">
        <v>1</v>
      </c>
      <c r="I363" s="11">
        <f t="shared" si="7"/>
        <v>1</v>
      </c>
    </row>
    <row r="364" spans="2:9">
      <c r="B364" s="9" t="s">
        <v>90</v>
      </c>
      <c r="C364" s="9" t="s">
        <v>158</v>
      </c>
      <c r="D364" s="9"/>
      <c r="E364" s="9"/>
      <c r="F364" s="9"/>
      <c r="G364" s="22">
        <v>1</v>
      </c>
      <c r="H364" s="11">
        <v>1</v>
      </c>
      <c r="I364" s="11">
        <f t="shared" si="7"/>
        <v>1</v>
      </c>
    </row>
    <row r="365" spans="2:9">
      <c r="B365" s="9" t="s">
        <v>71</v>
      </c>
      <c r="C365" s="9" t="s">
        <v>158</v>
      </c>
      <c r="D365" s="9"/>
      <c r="E365" s="9"/>
      <c r="F365" s="9"/>
      <c r="G365" s="22">
        <v>1</v>
      </c>
      <c r="H365" s="11">
        <v>1</v>
      </c>
      <c r="I365" s="11">
        <f t="shared" si="7"/>
        <v>1</v>
      </c>
    </row>
    <row r="366" spans="2:9">
      <c r="B366" s="9" t="s">
        <v>172</v>
      </c>
      <c r="C366" s="9" t="s">
        <v>165</v>
      </c>
      <c r="D366" s="9"/>
      <c r="E366" s="9"/>
      <c r="F366" s="9"/>
      <c r="G366" s="22">
        <v>1</v>
      </c>
      <c r="H366" s="11">
        <v>1</v>
      </c>
      <c r="I366" s="11">
        <f t="shared" si="7"/>
        <v>1</v>
      </c>
    </row>
    <row r="367" spans="2:9">
      <c r="B367" s="9" t="s">
        <v>155</v>
      </c>
      <c r="C367" s="9" t="s">
        <v>158</v>
      </c>
      <c r="D367" s="9"/>
      <c r="E367" s="9"/>
      <c r="F367" s="9"/>
      <c r="G367" s="22">
        <v>1</v>
      </c>
      <c r="H367" s="11">
        <v>1</v>
      </c>
      <c r="I367" s="11">
        <f t="shared" si="7"/>
        <v>1</v>
      </c>
    </row>
    <row r="368" spans="2:9">
      <c r="B368" s="9" t="s">
        <v>42</v>
      </c>
      <c r="C368" s="9" t="s">
        <v>158</v>
      </c>
      <c r="D368" s="9"/>
      <c r="E368" s="9"/>
      <c r="F368" s="9"/>
      <c r="G368" s="22">
        <v>1</v>
      </c>
      <c r="H368" s="11">
        <v>1</v>
      </c>
      <c r="I368" s="11">
        <f t="shared" si="7"/>
        <v>1</v>
      </c>
    </row>
    <row r="369" spans="2:9">
      <c r="B369" s="9" t="s">
        <v>72</v>
      </c>
      <c r="C369" s="9" t="s">
        <v>158</v>
      </c>
      <c r="D369" s="9"/>
      <c r="E369" s="9"/>
      <c r="F369" s="9"/>
      <c r="G369" s="22">
        <v>1</v>
      </c>
      <c r="H369" s="11">
        <v>1</v>
      </c>
      <c r="I369" s="11">
        <f t="shared" si="7"/>
        <v>1</v>
      </c>
    </row>
    <row r="370" spans="2:9">
      <c r="B370" s="9" t="s">
        <v>85</v>
      </c>
      <c r="C370" s="9" t="s">
        <v>166</v>
      </c>
      <c r="D370" s="9"/>
      <c r="E370" s="9"/>
      <c r="F370" s="9"/>
      <c r="G370" s="22">
        <v>4</v>
      </c>
      <c r="H370" s="11">
        <v>1</v>
      </c>
      <c r="I370" s="11">
        <f t="shared" si="7"/>
        <v>4</v>
      </c>
    </row>
    <row r="371" spans="2:9">
      <c r="B371" s="9" t="s">
        <v>60</v>
      </c>
      <c r="C371" s="9" t="s">
        <v>167</v>
      </c>
      <c r="D371" s="9"/>
      <c r="E371" s="9"/>
      <c r="F371" s="9"/>
      <c r="G371" s="22">
        <v>4</v>
      </c>
      <c r="H371" s="11">
        <v>1</v>
      </c>
      <c r="I371" s="11">
        <f t="shared" si="7"/>
        <v>4</v>
      </c>
    </row>
    <row r="372" spans="2:9">
      <c r="B372" s="9" t="s">
        <v>49</v>
      </c>
      <c r="C372" s="9" t="s">
        <v>167</v>
      </c>
      <c r="D372" s="9"/>
      <c r="E372" s="9"/>
      <c r="F372" s="9"/>
      <c r="G372" s="22">
        <v>4</v>
      </c>
      <c r="H372" s="11">
        <v>1</v>
      </c>
      <c r="I372" s="11">
        <f t="shared" si="7"/>
        <v>4</v>
      </c>
    </row>
    <row r="373" spans="2:9">
      <c r="B373" s="9" t="s">
        <v>37</v>
      </c>
      <c r="C373" s="9" t="s">
        <v>166</v>
      </c>
      <c r="D373" s="9"/>
      <c r="E373" s="9"/>
      <c r="F373" s="9"/>
      <c r="G373" s="22">
        <v>4</v>
      </c>
      <c r="H373" s="11">
        <v>1</v>
      </c>
      <c r="I373" s="11">
        <f t="shared" si="7"/>
        <v>4</v>
      </c>
    </row>
    <row r="374" spans="2:9">
      <c r="B374" s="9" t="s">
        <v>38</v>
      </c>
      <c r="C374" s="9" t="s">
        <v>166</v>
      </c>
      <c r="D374" s="9"/>
      <c r="E374" s="9"/>
      <c r="F374" s="9"/>
      <c r="G374" s="22">
        <v>4</v>
      </c>
      <c r="H374" s="11">
        <v>1</v>
      </c>
      <c r="I374" s="11">
        <f t="shared" si="7"/>
        <v>4</v>
      </c>
    </row>
    <row r="375" spans="2:9">
      <c r="B375" s="9" t="s">
        <v>47</v>
      </c>
      <c r="C375" s="9" t="s">
        <v>168</v>
      </c>
      <c r="D375" s="9"/>
      <c r="E375" s="9"/>
      <c r="F375" s="9"/>
      <c r="G375" s="22">
        <v>4</v>
      </c>
      <c r="H375" s="11">
        <v>1</v>
      </c>
      <c r="I375" s="11">
        <f t="shared" si="7"/>
        <v>4</v>
      </c>
    </row>
    <row r="376" spans="2:9">
      <c r="B376" s="9" t="s">
        <v>113</v>
      </c>
      <c r="C376" s="9" t="s">
        <v>167</v>
      </c>
      <c r="D376" s="9"/>
      <c r="E376" s="9"/>
      <c r="F376" s="9"/>
      <c r="G376" s="22">
        <v>3</v>
      </c>
      <c r="H376" s="11">
        <v>1</v>
      </c>
      <c r="I376" s="11">
        <f t="shared" si="7"/>
        <v>3</v>
      </c>
    </row>
    <row r="377" spans="2:9">
      <c r="B377" s="9" t="s">
        <v>74</v>
      </c>
      <c r="C377" s="9" t="s">
        <v>167</v>
      </c>
      <c r="D377" s="9"/>
      <c r="E377" s="9"/>
      <c r="F377" s="9"/>
      <c r="G377" s="22">
        <v>5</v>
      </c>
      <c r="H377" s="11">
        <v>1</v>
      </c>
      <c r="I377" s="11">
        <f t="shared" si="7"/>
        <v>5</v>
      </c>
    </row>
    <row r="378" spans="2:9">
      <c r="B378" s="9" t="s">
        <v>75</v>
      </c>
      <c r="C378" s="9" t="s">
        <v>167</v>
      </c>
      <c r="D378" s="9"/>
      <c r="E378" s="9"/>
      <c r="F378" s="9"/>
      <c r="G378" s="22">
        <v>2</v>
      </c>
      <c r="H378" s="11">
        <v>1</v>
      </c>
      <c r="I378" s="11">
        <f t="shared" si="7"/>
        <v>2</v>
      </c>
    </row>
    <row r="379" spans="2:9">
      <c r="B379" s="9" t="s">
        <v>96</v>
      </c>
      <c r="C379" s="9" t="s">
        <v>167</v>
      </c>
      <c r="D379" s="9"/>
      <c r="E379" s="9"/>
      <c r="F379" s="9"/>
      <c r="G379" s="22">
        <v>5</v>
      </c>
      <c r="H379" s="11">
        <v>1</v>
      </c>
      <c r="I379" s="11">
        <f t="shared" si="7"/>
        <v>5</v>
      </c>
    </row>
    <row r="380" spans="2:9">
      <c r="B380" s="9" t="s">
        <v>48</v>
      </c>
      <c r="C380" s="9" t="s">
        <v>167</v>
      </c>
      <c r="D380" s="9"/>
      <c r="E380" s="9"/>
      <c r="F380" s="9"/>
      <c r="G380" s="22">
        <v>5</v>
      </c>
      <c r="H380" s="11">
        <v>1</v>
      </c>
      <c r="I380" s="11">
        <f t="shared" si="7"/>
        <v>5</v>
      </c>
    </row>
    <row r="381" spans="2:9">
      <c r="B381" s="9" t="s">
        <v>169</v>
      </c>
      <c r="C381" s="9" t="s">
        <v>167</v>
      </c>
      <c r="D381" s="9"/>
      <c r="E381" s="9"/>
      <c r="F381" s="9"/>
      <c r="G381" s="22">
        <v>1</v>
      </c>
      <c r="H381" s="11">
        <v>1</v>
      </c>
      <c r="I381" s="11">
        <f t="shared" si="7"/>
        <v>1</v>
      </c>
    </row>
    <row r="382" spans="2:9">
      <c r="B382" s="9" t="s">
        <v>170</v>
      </c>
      <c r="C382" s="9" t="s">
        <v>167</v>
      </c>
      <c r="D382" s="9"/>
      <c r="E382" s="9"/>
      <c r="F382" s="9"/>
      <c r="G382" s="22">
        <v>1.5</v>
      </c>
      <c r="H382" s="11">
        <v>1</v>
      </c>
      <c r="I382" s="11">
        <f t="shared" si="7"/>
        <v>1.5</v>
      </c>
    </row>
    <row r="383" spans="2:9">
      <c r="B383" s="9" t="s">
        <v>39</v>
      </c>
      <c r="C383" s="9" t="s">
        <v>166</v>
      </c>
      <c r="D383" s="9"/>
      <c r="E383" s="9"/>
      <c r="F383" s="9"/>
      <c r="G383" s="22">
        <v>4</v>
      </c>
      <c r="H383" s="11">
        <v>1</v>
      </c>
      <c r="I383" s="11">
        <f t="shared" si="7"/>
        <v>4</v>
      </c>
    </row>
    <row r="384" spans="2:9">
      <c r="B384" s="9" t="s">
        <v>171</v>
      </c>
      <c r="C384" s="9" t="s">
        <v>166</v>
      </c>
      <c r="D384" s="9"/>
      <c r="E384" s="9"/>
      <c r="F384" s="9"/>
      <c r="G384" s="22">
        <v>4</v>
      </c>
      <c r="H384" s="11">
        <v>1</v>
      </c>
      <c r="I384" s="11">
        <f t="shared" si="7"/>
        <v>4</v>
      </c>
    </row>
    <row r="385" spans="2:9">
      <c r="B385" s="9" t="s">
        <v>76</v>
      </c>
      <c r="C385" s="9" t="s">
        <v>166</v>
      </c>
      <c r="D385" s="9"/>
      <c r="E385" s="9"/>
      <c r="F385" s="9"/>
      <c r="G385" s="22">
        <v>4</v>
      </c>
      <c r="H385" s="11">
        <v>1</v>
      </c>
      <c r="I385" s="11">
        <f t="shared" si="7"/>
        <v>4</v>
      </c>
    </row>
    <row r="386" spans="2:9">
      <c r="B386" s="9" t="s">
        <v>77</v>
      </c>
      <c r="C386" s="9" t="s">
        <v>167</v>
      </c>
      <c r="D386" s="9"/>
      <c r="E386" s="9"/>
      <c r="F386" s="9"/>
      <c r="G386" s="22">
        <v>4</v>
      </c>
      <c r="H386" s="11">
        <v>1</v>
      </c>
      <c r="I386" s="11">
        <f t="shared" si="7"/>
        <v>4</v>
      </c>
    </row>
    <row r="387" spans="2:9">
      <c r="B387" s="9" t="s">
        <v>78</v>
      </c>
      <c r="C387" s="9" t="s">
        <v>167</v>
      </c>
      <c r="D387" s="9"/>
      <c r="E387" s="9"/>
      <c r="F387" s="9"/>
      <c r="G387" s="22">
        <v>3</v>
      </c>
      <c r="H387" s="11">
        <v>1</v>
      </c>
      <c r="I387" s="11">
        <f t="shared" si="7"/>
        <v>3</v>
      </c>
    </row>
    <row r="388" spans="2:9">
      <c r="B388" s="9" t="s">
        <v>40</v>
      </c>
      <c r="C388" s="9" t="s">
        <v>166</v>
      </c>
      <c r="D388" s="9"/>
      <c r="E388" s="9"/>
      <c r="F388" s="9"/>
      <c r="G388" s="22">
        <v>4</v>
      </c>
      <c r="H388" s="11">
        <v>1</v>
      </c>
      <c r="I388" s="11">
        <f t="shared" si="7"/>
        <v>4</v>
      </c>
    </row>
    <row r="389" spans="2:9">
      <c r="B389" s="9" t="s">
        <v>46</v>
      </c>
      <c r="C389" s="9" t="s">
        <v>167</v>
      </c>
      <c r="D389" s="9"/>
      <c r="E389" s="9"/>
      <c r="F389" s="9"/>
      <c r="G389" s="22">
        <v>5</v>
      </c>
      <c r="H389" s="11">
        <v>1</v>
      </c>
      <c r="I389" s="11">
        <f t="shared" si="7"/>
        <v>5</v>
      </c>
    </row>
    <row r="390" spans="2:9">
      <c r="B390" s="9" t="s">
        <v>66</v>
      </c>
      <c r="C390" s="9" t="s">
        <v>167</v>
      </c>
      <c r="D390" s="9"/>
      <c r="E390" s="9"/>
      <c r="F390" s="9"/>
      <c r="G390" s="22">
        <v>4</v>
      </c>
      <c r="H390" s="11">
        <v>1</v>
      </c>
      <c r="I390" s="11">
        <f t="shared" si="7"/>
        <v>4</v>
      </c>
    </row>
    <row r="391" spans="2:9">
      <c r="B391" s="9" t="s">
        <v>79</v>
      </c>
      <c r="C391" s="9" t="s">
        <v>168</v>
      </c>
      <c r="D391" s="9"/>
      <c r="E391" s="9"/>
      <c r="F391" s="9"/>
      <c r="G391" s="22">
        <v>4</v>
      </c>
      <c r="H391" s="11">
        <v>1</v>
      </c>
      <c r="I391" s="11">
        <f t="shared" si="7"/>
        <v>4</v>
      </c>
    </row>
    <row r="392" spans="2:9">
      <c r="B392" s="9" t="s">
        <v>80</v>
      </c>
      <c r="C392" s="9" t="s">
        <v>167</v>
      </c>
      <c r="D392" s="9"/>
      <c r="E392" s="9"/>
      <c r="F392" s="9"/>
      <c r="G392" s="22">
        <v>2</v>
      </c>
      <c r="H392" s="11">
        <v>1</v>
      </c>
      <c r="I392" s="11">
        <f t="shared" si="7"/>
        <v>2</v>
      </c>
    </row>
    <row r="393" spans="2:9">
      <c r="B393" s="9" t="s">
        <v>81</v>
      </c>
      <c r="C393" s="9" t="s">
        <v>167</v>
      </c>
      <c r="D393" s="9"/>
      <c r="E393" s="9"/>
      <c r="F393" s="9"/>
      <c r="G393" s="22">
        <v>4</v>
      </c>
      <c r="H393" s="11">
        <v>1</v>
      </c>
      <c r="I393" s="11">
        <f t="shared" si="7"/>
        <v>4</v>
      </c>
    </row>
    <row r="394" spans="2:9">
      <c r="B394" s="9" t="s">
        <v>45</v>
      </c>
      <c r="C394" s="9" t="s">
        <v>168</v>
      </c>
      <c r="D394" s="9"/>
      <c r="E394" s="9"/>
      <c r="F394" s="9"/>
      <c r="G394" s="22">
        <v>4</v>
      </c>
      <c r="H394" s="11">
        <v>1</v>
      </c>
      <c r="I394" s="11">
        <f t="shared" si="7"/>
        <v>4</v>
      </c>
    </row>
    <row r="395" spans="2:9">
      <c r="B395" s="7" t="s">
        <v>50</v>
      </c>
      <c r="C395" s="7"/>
      <c r="D395" s="7"/>
      <c r="E395" s="7"/>
      <c r="F395" s="7"/>
      <c r="G395" s="8"/>
      <c r="H395" s="7"/>
      <c r="I395" s="7">
        <f>SUM(I351:I394)</f>
        <v>110</v>
      </c>
    </row>
    <row r="398" spans="2:9">
      <c r="B398" s="7" t="s">
        <v>82</v>
      </c>
      <c r="C398" s="7"/>
      <c r="D398" s="7"/>
      <c r="E398" s="7"/>
      <c r="F398" s="7"/>
      <c r="G398" s="8"/>
      <c r="H398" s="8"/>
      <c r="I398" s="7"/>
    </row>
    <row r="399" spans="2:9">
      <c r="B399" s="7" t="s">
        <v>31</v>
      </c>
      <c r="C399" s="7" t="s">
        <v>52</v>
      </c>
      <c r="D399" s="7"/>
      <c r="E399" s="7"/>
      <c r="F399" s="7"/>
      <c r="G399" s="8" t="s">
        <v>20</v>
      </c>
      <c r="H399" s="8" t="s">
        <v>33</v>
      </c>
      <c r="I399" s="8" t="s">
        <v>34</v>
      </c>
    </row>
    <row r="400" spans="2:9">
      <c r="B400" s="9" t="s">
        <v>105</v>
      </c>
      <c r="C400" s="9" t="s">
        <v>158</v>
      </c>
      <c r="D400" s="2"/>
      <c r="E400" s="2"/>
      <c r="F400" s="2"/>
      <c r="G400" s="23">
        <v>1</v>
      </c>
      <c r="H400" s="10">
        <v>1</v>
      </c>
      <c r="I400" s="11">
        <f>PRODUCT(G400,H400)</f>
        <v>1</v>
      </c>
    </row>
    <row r="401" spans="2:9">
      <c r="B401" s="9" t="s">
        <v>87</v>
      </c>
      <c r="C401" s="9" t="s">
        <v>158</v>
      </c>
      <c r="D401" s="2"/>
      <c r="E401" s="2"/>
      <c r="F401" s="2"/>
      <c r="G401" s="23">
        <v>1</v>
      </c>
      <c r="H401" s="10">
        <v>1</v>
      </c>
      <c r="I401" s="11">
        <f t="shared" ref="I401:I458" si="8">PRODUCT(G401,H401)</f>
        <v>1</v>
      </c>
    </row>
    <row r="402" spans="2:9">
      <c r="B402" s="9" t="s">
        <v>174</v>
      </c>
      <c r="C402" s="9" t="s">
        <v>158</v>
      </c>
      <c r="D402" s="2"/>
      <c r="E402" s="2"/>
      <c r="F402" s="2"/>
      <c r="G402" s="23">
        <v>0</v>
      </c>
      <c r="H402" s="10">
        <v>1</v>
      </c>
      <c r="I402" s="11">
        <f t="shared" si="8"/>
        <v>0</v>
      </c>
    </row>
    <row r="403" spans="2:9">
      <c r="B403" s="9" t="s">
        <v>67</v>
      </c>
      <c r="C403" s="9" t="s">
        <v>158</v>
      </c>
      <c r="D403" s="2"/>
      <c r="E403" s="2"/>
      <c r="F403" s="2"/>
      <c r="G403" s="23">
        <v>1</v>
      </c>
      <c r="H403" s="10">
        <v>1</v>
      </c>
      <c r="I403" s="11">
        <f t="shared" si="8"/>
        <v>1</v>
      </c>
    </row>
    <row r="404" spans="2:9">
      <c r="B404" s="9" t="s">
        <v>110</v>
      </c>
      <c r="C404" s="9" t="s">
        <v>158</v>
      </c>
      <c r="D404" s="2"/>
      <c r="E404" s="2"/>
      <c r="F404" s="2"/>
      <c r="G404" s="23">
        <v>0</v>
      </c>
      <c r="H404" s="10">
        <v>1</v>
      </c>
      <c r="I404" s="11">
        <f t="shared" si="8"/>
        <v>0</v>
      </c>
    </row>
    <row r="405" spans="2:9">
      <c r="B405" s="9" t="s">
        <v>159</v>
      </c>
      <c r="C405" s="9" t="s">
        <v>158</v>
      </c>
      <c r="D405" s="2"/>
      <c r="E405" s="2"/>
      <c r="F405" s="2"/>
      <c r="G405" s="23">
        <v>1</v>
      </c>
      <c r="H405" s="10">
        <v>1</v>
      </c>
      <c r="I405" s="11">
        <f t="shared" si="8"/>
        <v>1</v>
      </c>
    </row>
    <row r="406" spans="2:9">
      <c r="B406" s="9" t="s">
        <v>68</v>
      </c>
      <c r="C406" s="9" t="s">
        <v>158</v>
      </c>
      <c r="D406" s="2"/>
      <c r="E406" s="2"/>
      <c r="F406" s="2"/>
      <c r="G406" s="23">
        <v>1</v>
      </c>
      <c r="H406" s="10">
        <v>1</v>
      </c>
      <c r="I406" s="11">
        <f t="shared" si="8"/>
        <v>1</v>
      </c>
    </row>
    <row r="407" spans="2:9">
      <c r="B407" s="9" t="s">
        <v>69</v>
      </c>
      <c r="C407" s="9" t="s">
        <v>158</v>
      </c>
      <c r="D407" s="2"/>
      <c r="E407" s="2"/>
      <c r="F407" s="2"/>
      <c r="G407" s="23">
        <v>1</v>
      </c>
      <c r="H407" s="10">
        <v>1</v>
      </c>
      <c r="I407" s="11">
        <f t="shared" si="8"/>
        <v>1</v>
      </c>
    </row>
    <row r="408" spans="2:9">
      <c r="B408" s="9" t="s">
        <v>160</v>
      </c>
      <c r="C408" s="9" t="s">
        <v>158</v>
      </c>
      <c r="D408" s="2"/>
      <c r="E408" s="2"/>
      <c r="F408" s="2"/>
      <c r="G408" s="23">
        <v>0</v>
      </c>
      <c r="H408" s="10">
        <v>1</v>
      </c>
      <c r="I408" s="11">
        <f t="shared" si="8"/>
        <v>0</v>
      </c>
    </row>
    <row r="409" spans="2:9">
      <c r="B409" s="9" t="s">
        <v>175</v>
      </c>
      <c r="C409" s="9" t="s">
        <v>158</v>
      </c>
      <c r="D409" s="2"/>
      <c r="E409" s="2"/>
      <c r="F409" s="2"/>
      <c r="G409" s="23">
        <v>0</v>
      </c>
      <c r="H409" s="10">
        <v>1</v>
      </c>
      <c r="I409" s="11">
        <f t="shared" si="8"/>
        <v>0</v>
      </c>
    </row>
    <row r="410" spans="2:9">
      <c r="B410" s="9" t="s">
        <v>70</v>
      </c>
      <c r="C410" s="9" t="s">
        <v>158</v>
      </c>
      <c r="D410" s="2"/>
      <c r="E410" s="2"/>
      <c r="F410" s="2"/>
      <c r="G410" s="23">
        <v>1</v>
      </c>
      <c r="H410" s="10">
        <v>1</v>
      </c>
      <c r="I410" s="11">
        <f t="shared" si="8"/>
        <v>1</v>
      </c>
    </row>
    <row r="411" spans="2:9">
      <c r="B411" s="9" t="s">
        <v>88</v>
      </c>
      <c r="C411" s="9" t="s">
        <v>158</v>
      </c>
      <c r="D411" s="2"/>
      <c r="E411" s="2"/>
      <c r="F411" s="2"/>
      <c r="G411" s="23">
        <v>1</v>
      </c>
      <c r="H411" s="10">
        <v>1</v>
      </c>
      <c r="I411" s="11">
        <f t="shared" si="8"/>
        <v>1</v>
      </c>
    </row>
    <row r="412" spans="2:9">
      <c r="B412" s="9" t="s">
        <v>63</v>
      </c>
      <c r="C412" s="9" t="s">
        <v>158</v>
      </c>
      <c r="D412" s="2"/>
      <c r="E412" s="2"/>
      <c r="F412" s="2"/>
      <c r="G412" s="23">
        <v>1</v>
      </c>
      <c r="H412" s="10">
        <v>1</v>
      </c>
      <c r="I412" s="11">
        <f t="shared" si="8"/>
        <v>1</v>
      </c>
    </row>
    <row r="413" spans="2:9">
      <c r="B413" s="9" t="s">
        <v>118</v>
      </c>
      <c r="C413" s="9" t="s">
        <v>158</v>
      </c>
      <c r="D413" s="2"/>
      <c r="E413" s="2"/>
      <c r="F413" s="2"/>
      <c r="G413" s="23">
        <v>0</v>
      </c>
      <c r="H413" s="10">
        <v>1</v>
      </c>
      <c r="I413" s="11">
        <f t="shared" si="8"/>
        <v>0</v>
      </c>
    </row>
    <row r="414" spans="2:9">
      <c r="B414" s="9" t="s">
        <v>161</v>
      </c>
      <c r="C414" s="9" t="s">
        <v>158</v>
      </c>
      <c r="D414" s="2"/>
      <c r="E414" s="2"/>
      <c r="F414" s="2"/>
      <c r="G414" s="23">
        <v>0.5</v>
      </c>
      <c r="H414" s="10">
        <v>1</v>
      </c>
      <c r="I414" s="11">
        <f t="shared" si="8"/>
        <v>0.5</v>
      </c>
    </row>
    <row r="415" spans="2:9">
      <c r="B415" s="9" t="s">
        <v>124</v>
      </c>
      <c r="C415" s="9" t="s">
        <v>158</v>
      </c>
      <c r="D415" s="2"/>
      <c r="E415" s="2"/>
      <c r="F415" s="2"/>
      <c r="G415" s="23">
        <v>1</v>
      </c>
      <c r="H415" s="10">
        <v>1</v>
      </c>
      <c r="I415" s="11">
        <f t="shared" si="8"/>
        <v>1</v>
      </c>
    </row>
    <row r="416" spans="2:9">
      <c r="B416" s="9" t="s">
        <v>83</v>
      </c>
      <c r="C416" s="9" t="s">
        <v>158</v>
      </c>
      <c r="D416" s="2"/>
      <c r="E416" s="2"/>
      <c r="F416" s="2"/>
      <c r="G416" s="23">
        <v>1</v>
      </c>
      <c r="H416" s="10">
        <v>1</v>
      </c>
      <c r="I416" s="11">
        <f t="shared" si="8"/>
        <v>1</v>
      </c>
    </row>
    <row r="417" spans="2:9">
      <c r="B417" s="9" t="s">
        <v>84</v>
      </c>
      <c r="C417" s="9" t="s">
        <v>158</v>
      </c>
      <c r="D417" s="2"/>
      <c r="E417" s="2"/>
      <c r="F417" s="2"/>
      <c r="G417" s="23">
        <v>1</v>
      </c>
      <c r="H417" s="10">
        <v>1</v>
      </c>
      <c r="I417" s="11">
        <f t="shared" si="8"/>
        <v>1</v>
      </c>
    </row>
    <row r="418" spans="2:9">
      <c r="B418" s="9" t="s">
        <v>162</v>
      </c>
      <c r="C418" s="9" t="s">
        <v>163</v>
      </c>
      <c r="D418" s="2"/>
      <c r="E418" s="2"/>
      <c r="F418" s="2"/>
      <c r="G418" s="23">
        <v>1</v>
      </c>
      <c r="H418" s="10">
        <v>1</v>
      </c>
      <c r="I418" s="11">
        <f t="shared" si="8"/>
        <v>1</v>
      </c>
    </row>
    <row r="419" spans="2:9">
      <c r="B419" s="9" t="s">
        <v>164</v>
      </c>
      <c r="C419" s="9" t="s">
        <v>158</v>
      </c>
      <c r="D419" s="2"/>
      <c r="E419" s="2"/>
      <c r="F419" s="2"/>
      <c r="G419" s="23">
        <v>1</v>
      </c>
      <c r="H419" s="10">
        <v>1</v>
      </c>
      <c r="I419" s="11">
        <f t="shared" si="8"/>
        <v>1</v>
      </c>
    </row>
    <row r="420" spans="2:9">
      <c r="B420" s="9" t="s">
        <v>89</v>
      </c>
      <c r="C420" s="9" t="s">
        <v>158</v>
      </c>
      <c r="D420" s="2"/>
      <c r="E420" s="2"/>
      <c r="F420" s="2"/>
      <c r="G420" s="23">
        <v>1</v>
      </c>
      <c r="H420" s="10">
        <v>1</v>
      </c>
      <c r="I420" s="11">
        <f t="shared" si="8"/>
        <v>1</v>
      </c>
    </row>
    <row r="421" spans="2:9">
      <c r="B421" s="9" t="s">
        <v>90</v>
      </c>
      <c r="C421" s="9" t="s">
        <v>158</v>
      </c>
      <c r="D421" s="2"/>
      <c r="E421" s="2"/>
      <c r="F421" s="2"/>
      <c r="G421" s="23">
        <v>1</v>
      </c>
      <c r="H421" s="10">
        <v>1</v>
      </c>
      <c r="I421" s="11">
        <f t="shared" si="8"/>
        <v>1</v>
      </c>
    </row>
    <row r="422" spans="2:9">
      <c r="B422" s="9" t="s">
        <v>138</v>
      </c>
      <c r="C422" s="9" t="s">
        <v>158</v>
      </c>
      <c r="D422" s="2"/>
      <c r="E422" s="2"/>
      <c r="F422" s="2"/>
      <c r="G422" s="23">
        <v>1</v>
      </c>
      <c r="H422" s="10">
        <v>1</v>
      </c>
      <c r="I422" s="11">
        <f t="shared" si="8"/>
        <v>1</v>
      </c>
    </row>
    <row r="423" spans="2:9">
      <c r="B423" s="9" t="s">
        <v>71</v>
      </c>
      <c r="C423" s="9" t="s">
        <v>158</v>
      </c>
      <c r="D423" s="2"/>
      <c r="E423" s="2"/>
      <c r="F423" s="2"/>
      <c r="G423" s="23">
        <v>1</v>
      </c>
      <c r="H423" s="10">
        <v>1</v>
      </c>
      <c r="I423" s="11">
        <f t="shared" si="8"/>
        <v>1</v>
      </c>
    </row>
    <row r="424" spans="2:9">
      <c r="B424" s="9" t="s">
        <v>152</v>
      </c>
      <c r="C424" s="9" t="s">
        <v>158</v>
      </c>
      <c r="D424" s="2"/>
      <c r="E424" s="2"/>
      <c r="F424" s="2"/>
      <c r="G424" s="23">
        <v>0</v>
      </c>
      <c r="H424" s="10">
        <v>1</v>
      </c>
      <c r="I424" s="11">
        <f t="shared" si="8"/>
        <v>0</v>
      </c>
    </row>
    <row r="425" spans="2:9">
      <c r="B425" s="9" t="s">
        <v>153</v>
      </c>
      <c r="C425" s="9" t="s">
        <v>158</v>
      </c>
      <c r="D425" s="2"/>
      <c r="E425" s="2"/>
      <c r="F425" s="2"/>
      <c r="G425" s="23">
        <v>1</v>
      </c>
      <c r="H425" s="10">
        <v>1</v>
      </c>
      <c r="I425" s="11">
        <f t="shared" si="8"/>
        <v>1</v>
      </c>
    </row>
    <row r="426" spans="2:9">
      <c r="B426" s="9" t="s">
        <v>151</v>
      </c>
      <c r="C426" s="9" t="s">
        <v>158</v>
      </c>
      <c r="D426" s="2"/>
      <c r="E426" s="2"/>
      <c r="F426" s="2"/>
      <c r="G426" s="23">
        <v>0</v>
      </c>
      <c r="H426" s="10">
        <v>1</v>
      </c>
      <c r="I426" s="11">
        <f t="shared" si="8"/>
        <v>0</v>
      </c>
    </row>
    <row r="427" spans="2:9">
      <c r="B427" s="9" t="s">
        <v>172</v>
      </c>
      <c r="C427" s="9" t="s">
        <v>165</v>
      </c>
      <c r="D427" s="2"/>
      <c r="E427" s="2"/>
      <c r="F427" s="2"/>
      <c r="G427" s="23">
        <v>1</v>
      </c>
      <c r="H427" s="10">
        <v>1</v>
      </c>
      <c r="I427" s="11">
        <f t="shared" si="8"/>
        <v>1</v>
      </c>
    </row>
    <row r="428" spans="2:9">
      <c r="B428" s="9" t="s">
        <v>155</v>
      </c>
      <c r="C428" s="9" t="s">
        <v>158</v>
      </c>
      <c r="D428" s="2"/>
      <c r="E428" s="2"/>
      <c r="F428" s="2"/>
      <c r="G428" s="23">
        <v>1</v>
      </c>
      <c r="H428" s="10">
        <v>1</v>
      </c>
      <c r="I428" s="11">
        <f t="shared" si="8"/>
        <v>1</v>
      </c>
    </row>
    <row r="429" spans="2:9">
      <c r="B429" s="9" t="s">
        <v>42</v>
      </c>
      <c r="C429" s="9" t="s">
        <v>158</v>
      </c>
      <c r="D429" s="2"/>
      <c r="E429" s="2"/>
      <c r="F429" s="2"/>
      <c r="G429" s="23">
        <v>1</v>
      </c>
      <c r="H429" s="10">
        <v>1</v>
      </c>
      <c r="I429" s="11">
        <f t="shared" si="8"/>
        <v>1</v>
      </c>
    </row>
    <row r="430" spans="2:9">
      <c r="B430" s="9" t="s">
        <v>72</v>
      </c>
      <c r="C430" s="9" t="s">
        <v>158</v>
      </c>
      <c r="D430" s="2"/>
      <c r="E430" s="2"/>
      <c r="F430" s="2"/>
      <c r="G430" s="23">
        <v>1</v>
      </c>
      <c r="H430" s="10">
        <v>1</v>
      </c>
      <c r="I430" s="11">
        <f t="shared" si="8"/>
        <v>1</v>
      </c>
    </row>
    <row r="431" spans="2:9">
      <c r="B431" s="9" t="s">
        <v>35</v>
      </c>
      <c r="C431" s="9" t="s">
        <v>167</v>
      </c>
      <c r="D431" s="2"/>
      <c r="E431" s="2"/>
      <c r="F431" s="2"/>
      <c r="G431" s="23">
        <v>5</v>
      </c>
      <c r="H431" s="10">
        <v>1</v>
      </c>
      <c r="I431" s="11">
        <f t="shared" si="8"/>
        <v>5</v>
      </c>
    </row>
    <row r="432" spans="2:9">
      <c r="B432" s="9" t="s">
        <v>85</v>
      </c>
      <c r="C432" s="9" t="s">
        <v>166</v>
      </c>
      <c r="D432" s="2"/>
      <c r="E432" s="2"/>
      <c r="F432" s="2"/>
      <c r="G432" s="23">
        <v>4</v>
      </c>
      <c r="H432" s="10">
        <v>1</v>
      </c>
      <c r="I432" s="11">
        <f t="shared" si="8"/>
        <v>4</v>
      </c>
    </row>
    <row r="433" spans="2:9">
      <c r="B433" s="9" t="s">
        <v>60</v>
      </c>
      <c r="C433" s="9" t="s">
        <v>167</v>
      </c>
      <c r="D433" s="2"/>
      <c r="E433" s="2"/>
      <c r="F433" s="2"/>
      <c r="G433" s="23">
        <v>4</v>
      </c>
      <c r="H433" s="10">
        <v>1</v>
      </c>
      <c r="I433" s="11">
        <f t="shared" si="8"/>
        <v>4</v>
      </c>
    </row>
    <row r="434" spans="2:9">
      <c r="B434" s="9" t="s">
        <v>49</v>
      </c>
      <c r="C434" s="9" t="s">
        <v>167</v>
      </c>
      <c r="D434" s="2"/>
      <c r="E434" s="2"/>
      <c r="F434" s="2"/>
      <c r="G434" s="23">
        <v>4</v>
      </c>
      <c r="H434" s="10">
        <v>1</v>
      </c>
      <c r="I434" s="11">
        <f t="shared" si="8"/>
        <v>4</v>
      </c>
    </row>
    <row r="435" spans="2:9">
      <c r="B435" s="9" t="s">
        <v>37</v>
      </c>
      <c r="C435" s="9" t="s">
        <v>166</v>
      </c>
      <c r="D435" s="2"/>
      <c r="E435" s="2"/>
      <c r="F435" s="2"/>
      <c r="G435" s="23">
        <v>4</v>
      </c>
      <c r="H435" s="10">
        <v>1</v>
      </c>
      <c r="I435" s="11">
        <f t="shared" si="8"/>
        <v>4</v>
      </c>
    </row>
    <row r="436" spans="2:9">
      <c r="B436" s="9" t="s">
        <v>38</v>
      </c>
      <c r="C436" s="9" t="s">
        <v>166</v>
      </c>
      <c r="D436" s="2"/>
      <c r="E436" s="2"/>
      <c r="F436" s="2"/>
      <c r="G436" s="23">
        <v>4</v>
      </c>
      <c r="H436" s="10">
        <v>1</v>
      </c>
      <c r="I436" s="11">
        <f t="shared" si="8"/>
        <v>4</v>
      </c>
    </row>
    <row r="437" spans="2:9">
      <c r="B437" s="9" t="s">
        <v>47</v>
      </c>
      <c r="C437" s="9" t="s">
        <v>168</v>
      </c>
      <c r="D437" s="2"/>
      <c r="E437" s="2"/>
      <c r="F437" s="2"/>
      <c r="G437" s="23">
        <v>4</v>
      </c>
      <c r="H437" s="10">
        <v>1</v>
      </c>
      <c r="I437" s="11">
        <f t="shared" si="8"/>
        <v>4</v>
      </c>
    </row>
    <row r="438" spans="2:9">
      <c r="B438" s="9" t="s">
        <v>113</v>
      </c>
      <c r="C438" s="9" t="s">
        <v>167</v>
      </c>
      <c r="D438" s="2"/>
      <c r="E438" s="2"/>
      <c r="F438" s="2"/>
      <c r="G438" s="23">
        <v>3</v>
      </c>
      <c r="H438" s="10">
        <v>1</v>
      </c>
      <c r="I438" s="11">
        <f t="shared" si="8"/>
        <v>3</v>
      </c>
    </row>
    <row r="439" spans="2:9">
      <c r="B439" s="9" t="s">
        <v>74</v>
      </c>
      <c r="C439" s="9" t="s">
        <v>167</v>
      </c>
      <c r="D439" s="2"/>
      <c r="E439" s="2"/>
      <c r="F439" s="2"/>
      <c r="G439" s="23">
        <v>5</v>
      </c>
      <c r="H439" s="10">
        <v>1</v>
      </c>
      <c r="I439" s="11">
        <f t="shared" si="8"/>
        <v>5</v>
      </c>
    </row>
    <row r="440" spans="2:9">
      <c r="B440" s="9" t="s">
        <v>75</v>
      </c>
      <c r="C440" s="9" t="s">
        <v>167</v>
      </c>
      <c r="D440" s="2"/>
      <c r="E440" s="2"/>
      <c r="F440" s="2"/>
      <c r="G440" s="23">
        <v>2</v>
      </c>
      <c r="H440" s="10">
        <v>1</v>
      </c>
      <c r="I440" s="11">
        <f t="shared" si="8"/>
        <v>2</v>
      </c>
    </row>
    <row r="441" spans="2:9">
      <c r="B441" s="9" t="s">
        <v>96</v>
      </c>
      <c r="C441" s="9" t="s">
        <v>167</v>
      </c>
      <c r="D441" s="2"/>
      <c r="E441" s="2"/>
      <c r="F441" s="2"/>
      <c r="G441" s="23">
        <v>5</v>
      </c>
      <c r="H441" s="10">
        <v>1</v>
      </c>
      <c r="I441" s="11">
        <f t="shared" si="8"/>
        <v>5</v>
      </c>
    </row>
    <row r="442" spans="2:9">
      <c r="B442" s="9" t="s">
        <v>48</v>
      </c>
      <c r="C442" s="9" t="s">
        <v>167</v>
      </c>
      <c r="D442" s="2"/>
      <c r="E442" s="2"/>
      <c r="F442" s="2"/>
      <c r="G442" s="23">
        <v>5</v>
      </c>
      <c r="H442" s="10">
        <v>1</v>
      </c>
      <c r="I442" s="11">
        <f t="shared" si="8"/>
        <v>5</v>
      </c>
    </row>
    <row r="443" spans="2:9">
      <c r="B443" s="9" t="s">
        <v>169</v>
      </c>
      <c r="C443" s="9" t="s">
        <v>167</v>
      </c>
      <c r="D443" s="2"/>
      <c r="E443" s="2"/>
      <c r="F443" s="2"/>
      <c r="G443" s="23">
        <v>1</v>
      </c>
      <c r="H443" s="10">
        <v>1</v>
      </c>
      <c r="I443" s="11">
        <f t="shared" si="8"/>
        <v>1</v>
      </c>
    </row>
    <row r="444" spans="2:9">
      <c r="B444" s="9" t="s">
        <v>170</v>
      </c>
      <c r="C444" s="9" t="s">
        <v>167</v>
      </c>
      <c r="D444" s="2"/>
      <c r="E444" s="2"/>
      <c r="F444" s="2"/>
      <c r="G444" s="23">
        <v>1.5</v>
      </c>
      <c r="H444" s="10">
        <v>1</v>
      </c>
      <c r="I444" s="11">
        <f t="shared" si="8"/>
        <v>1.5</v>
      </c>
    </row>
    <row r="445" spans="2:9">
      <c r="B445" s="9" t="s">
        <v>39</v>
      </c>
      <c r="C445" s="9" t="s">
        <v>166</v>
      </c>
      <c r="D445" s="2"/>
      <c r="E445" s="2"/>
      <c r="F445" s="2"/>
      <c r="G445" s="23">
        <v>4</v>
      </c>
      <c r="H445" s="10">
        <v>1</v>
      </c>
      <c r="I445" s="11">
        <f t="shared" si="8"/>
        <v>4</v>
      </c>
    </row>
    <row r="446" spans="2:9">
      <c r="B446" s="9" t="s">
        <v>171</v>
      </c>
      <c r="C446" s="9" t="s">
        <v>166</v>
      </c>
      <c r="D446" s="2"/>
      <c r="E446" s="2"/>
      <c r="F446" s="2"/>
      <c r="G446" s="23">
        <v>4</v>
      </c>
      <c r="H446" s="10">
        <v>1</v>
      </c>
      <c r="I446" s="11">
        <f t="shared" si="8"/>
        <v>4</v>
      </c>
    </row>
    <row r="447" spans="2:9">
      <c r="B447" s="9" t="s">
        <v>76</v>
      </c>
      <c r="C447" s="9" t="s">
        <v>166</v>
      </c>
      <c r="D447" s="2"/>
      <c r="E447" s="2"/>
      <c r="F447" s="2"/>
      <c r="G447" s="23">
        <v>4</v>
      </c>
      <c r="H447" s="10">
        <v>1</v>
      </c>
      <c r="I447" s="11">
        <f t="shared" si="8"/>
        <v>4</v>
      </c>
    </row>
    <row r="448" spans="2:9">
      <c r="B448" s="9" t="s">
        <v>77</v>
      </c>
      <c r="C448" s="9" t="s">
        <v>167</v>
      </c>
      <c r="D448" s="2"/>
      <c r="E448" s="2"/>
      <c r="F448" s="2"/>
      <c r="G448" s="23">
        <v>4</v>
      </c>
      <c r="H448" s="10">
        <v>1</v>
      </c>
      <c r="I448" s="11">
        <f t="shared" si="8"/>
        <v>4</v>
      </c>
    </row>
    <row r="449" spans="2:9">
      <c r="B449" s="9" t="s">
        <v>53</v>
      </c>
      <c r="C449" s="9" t="s">
        <v>168</v>
      </c>
      <c r="D449" s="2"/>
      <c r="E449" s="2"/>
      <c r="F449" s="2"/>
      <c r="G449" s="23">
        <v>5.5</v>
      </c>
      <c r="H449" s="10">
        <v>1</v>
      </c>
      <c r="I449" s="11">
        <f t="shared" si="8"/>
        <v>5.5</v>
      </c>
    </row>
    <row r="450" spans="2:9">
      <c r="B450" s="9" t="s">
        <v>78</v>
      </c>
      <c r="C450" s="9" t="s">
        <v>167</v>
      </c>
      <c r="D450" s="2"/>
      <c r="E450" s="2"/>
      <c r="F450" s="2"/>
      <c r="G450" s="23">
        <v>3</v>
      </c>
      <c r="H450" s="10">
        <v>1</v>
      </c>
      <c r="I450" s="11">
        <f t="shared" si="8"/>
        <v>3</v>
      </c>
    </row>
    <row r="451" spans="2:9">
      <c r="B451" s="9" t="s">
        <v>40</v>
      </c>
      <c r="C451" s="9" t="s">
        <v>166</v>
      </c>
      <c r="D451" s="2"/>
      <c r="E451" s="2"/>
      <c r="F451" s="2"/>
      <c r="G451" s="23">
        <v>4</v>
      </c>
      <c r="H451" s="10">
        <v>1</v>
      </c>
      <c r="I451" s="11">
        <f t="shared" si="8"/>
        <v>4</v>
      </c>
    </row>
    <row r="452" spans="2:9">
      <c r="B452" s="9" t="s">
        <v>46</v>
      </c>
      <c r="C452" s="9" t="s">
        <v>167</v>
      </c>
      <c r="D452" s="2"/>
      <c r="E452" s="2"/>
      <c r="F452" s="2"/>
      <c r="G452" s="23">
        <v>5</v>
      </c>
      <c r="H452" s="10">
        <v>1</v>
      </c>
      <c r="I452" s="11">
        <f t="shared" si="8"/>
        <v>5</v>
      </c>
    </row>
    <row r="453" spans="2:9">
      <c r="B453" s="9" t="s">
        <v>66</v>
      </c>
      <c r="C453" s="9" t="s">
        <v>167</v>
      </c>
      <c r="D453" s="2"/>
      <c r="E453" s="2"/>
      <c r="F453" s="2"/>
      <c r="G453" s="23">
        <v>4</v>
      </c>
      <c r="H453" s="10">
        <v>1</v>
      </c>
      <c r="I453" s="11">
        <f t="shared" si="8"/>
        <v>4</v>
      </c>
    </row>
    <row r="454" spans="2:9">
      <c r="B454" s="9" t="s">
        <v>41</v>
      </c>
      <c r="C454" s="9" t="s">
        <v>167</v>
      </c>
      <c r="D454" s="2"/>
      <c r="E454" s="2"/>
      <c r="F454" s="2"/>
      <c r="G454" s="23">
        <v>4</v>
      </c>
      <c r="H454" s="10">
        <v>1</v>
      </c>
      <c r="I454" s="11">
        <f t="shared" si="8"/>
        <v>4</v>
      </c>
    </row>
    <row r="455" spans="2:9">
      <c r="B455" s="9" t="s">
        <v>79</v>
      </c>
      <c r="C455" s="9" t="s">
        <v>168</v>
      </c>
      <c r="D455" s="2"/>
      <c r="E455" s="2"/>
      <c r="F455" s="2"/>
      <c r="G455" s="23">
        <v>4</v>
      </c>
      <c r="H455" s="10">
        <v>1</v>
      </c>
      <c r="I455" s="11">
        <f t="shared" si="8"/>
        <v>4</v>
      </c>
    </row>
    <row r="456" spans="2:9">
      <c r="B456" s="9" t="s">
        <v>80</v>
      </c>
      <c r="C456" s="9" t="s">
        <v>167</v>
      </c>
      <c r="D456" s="2"/>
      <c r="E456" s="2"/>
      <c r="F456" s="2"/>
      <c r="G456" s="23">
        <v>2</v>
      </c>
      <c r="H456" s="10">
        <v>1</v>
      </c>
      <c r="I456" s="11">
        <f t="shared" si="8"/>
        <v>2</v>
      </c>
    </row>
    <row r="457" spans="2:9">
      <c r="B457" s="9" t="s">
        <v>81</v>
      </c>
      <c r="C457" s="9" t="s">
        <v>167</v>
      </c>
      <c r="D457" s="2"/>
      <c r="E457" s="2"/>
      <c r="F457" s="2"/>
      <c r="G457" s="23">
        <v>4</v>
      </c>
      <c r="H457" s="10">
        <v>1</v>
      </c>
      <c r="I457" s="11">
        <f t="shared" si="8"/>
        <v>4</v>
      </c>
    </row>
    <row r="458" spans="2:9">
      <c r="B458" s="9" t="s">
        <v>45</v>
      </c>
      <c r="C458" s="9" t="s">
        <v>168</v>
      </c>
      <c r="D458" s="2"/>
      <c r="E458" s="2"/>
      <c r="F458" s="2"/>
      <c r="G458" s="23">
        <v>4</v>
      </c>
      <c r="H458" s="10">
        <v>1</v>
      </c>
      <c r="I458" s="11">
        <f t="shared" si="8"/>
        <v>4</v>
      </c>
    </row>
    <row r="459" spans="2:9">
      <c r="B459" s="7" t="s">
        <v>50</v>
      </c>
      <c r="C459" s="7"/>
      <c r="D459" s="7"/>
      <c r="E459" s="7"/>
      <c r="F459" s="7"/>
      <c r="G459" s="8"/>
      <c r="H459" s="8"/>
      <c r="I459" s="14">
        <f>SUM(I400:I458)</f>
        <v>130.5</v>
      </c>
    </row>
    <row r="462" spans="2:9">
      <c r="B462" s="7" t="s">
        <v>86</v>
      </c>
      <c r="C462" s="15"/>
      <c r="D462" s="15"/>
      <c r="E462" s="15"/>
      <c r="F462" s="15"/>
      <c r="G462" s="16"/>
      <c r="H462" s="16"/>
      <c r="I462" s="15"/>
    </row>
    <row r="463" spans="2:9">
      <c r="B463" s="7" t="s">
        <v>31</v>
      </c>
      <c r="C463" s="7" t="s">
        <v>52</v>
      </c>
      <c r="D463" s="7"/>
      <c r="E463" s="7"/>
      <c r="F463" s="7"/>
      <c r="G463" s="8" t="s">
        <v>20</v>
      </c>
      <c r="H463" s="8" t="s">
        <v>33</v>
      </c>
      <c r="I463" s="8" t="s">
        <v>34</v>
      </c>
    </row>
    <row r="464" spans="2:9">
      <c r="B464" s="9" t="s">
        <v>105</v>
      </c>
      <c r="C464" s="9" t="s">
        <v>158</v>
      </c>
      <c r="D464" s="9"/>
      <c r="E464" s="9"/>
      <c r="F464" s="9"/>
      <c r="G464" s="22">
        <v>1</v>
      </c>
      <c r="H464" s="10">
        <v>1</v>
      </c>
      <c r="I464" s="11">
        <f>PRODUCT(G464,H464)</f>
        <v>1</v>
      </c>
    </row>
    <row r="465" spans="2:9">
      <c r="B465" s="9" t="s">
        <v>87</v>
      </c>
      <c r="C465" s="9" t="s">
        <v>158</v>
      </c>
      <c r="D465" s="9"/>
      <c r="E465" s="9"/>
      <c r="F465" s="9"/>
      <c r="G465" s="22">
        <v>1</v>
      </c>
      <c r="H465" s="10">
        <v>1</v>
      </c>
      <c r="I465" s="11">
        <f t="shared" ref="I465:I528" si="9">PRODUCT(G465,H465)</f>
        <v>1</v>
      </c>
    </row>
    <row r="466" spans="2:9">
      <c r="B466" s="9" t="s">
        <v>174</v>
      </c>
      <c r="C466" s="9" t="s">
        <v>158</v>
      </c>
      <c r="D466" s="9"/>
      <c r="E466" s="9"/>
      <c r="F466" s="9"/>
      <c r="G466" s="22">
        <v>0</v>
      </c>
      <c r="H466" s="10">
        <v>1</v>
      </c>
      <c r="I466" s="11">
        <f t="shared" si="9"/>
        <v>0</v>
      </c>
    </row>
    <row r="467" spans="2:9">
      <c r="B467" s="9" t="s">
        <v>91</v>
      </c>
      <c r="C467" s="9" t="s">
        <v>158</v>
      </c>
      <c r="D467" s="9"/>
      <c r="E467" s="9"/>
      <c r="F467" s="9"/>
      <c r="G467" s="22">
        <v>1</v>
      </c>
      <c r="H467" s="10">
        <v>1</v>
      </c>
      <c r="I467" s="11">
        <f t="shared" si="9"/>
        <v>1</v>
      </c>
    </row>
    <row r="468" spans="2:9">
      <c r="B468" s="9" t="s">
        <v>92</v>
      </c>
      <c r="C468" s="9" t="s">
        <v>158</v>
      </c>
      <c r="D468" s="9"/>
      <c r="E468" s="9"/>
      <c r="F468" s="9"/>
      <c r="G468" s="22">
        <v>1</v>
      </c>
      <c r="H468" s="10">
        <v>1</v>
      </c>
      <c r="I468" s="11">
        <f t="shared" si="9"/>
        <v>1</v>
      </c>
    </row>
    <row r="469" spans="2:9">
      <c r="B469" s="9" t="s">
        <v>67</v>
      </c>
      <c r="C469" s="9" t="s">
        <v>158</v>
      </c>
      <c r="D469" s="9"/>
      <c r="E469" s="9"/>
      <c r="F469" s="9"/>
      <c r="G469" s="22">
        <v>1</v>
      </c>
      <c r="H469" s="10">
        <v>1</v>
      </c>
      <c r="I469" s="11">
        <f t="shared" si="9"/>
        <v>1</v>
      </c>
    </row>
    <row r="470" spans="2:9">
      <c r="B470" s="9" t="s">
        <v>110</v>
      </c>
      <c r="C470" s="9" t="s">
        <v>158</v>
      </c>
      <c r="D470" s="9"/>
      <c r="E470" s="9"/>
      <c r="F470" s="9"/>
      <c r="G470" s="22">
        <v>0</v>
      </c>
      <c r="H470" s="10">
        <v>1</v>
      </c>
      <c r="I470" s="11">
        <f t="shared" si="9"/>
        <v>0</v>
      </c>
    </row>
    <row r="471" spans="2:9">
      <c r="B471" s="9" t="s">
        <v>159</v>
      </c>
      <c r="C471" s="9" t="s">
        <v>158</v>
      </c>
      <c r="D471" s="9"/>
      <c r="E471" s="9"/>
      <c r="F471" s="9"/>
      <c r="G471" s="22">
        <v>1</v>
      </c>
      <c r="H471" s="10">
        <v>1</v>
      </c>
      <c r="I471" s="11">
        <f t="shared" si="9"/>
        <v>1</v>
      </c>
    </row>
    <row r="472" spans="2:9">
      <c r="B472" s="9" t="s">
        <v>68</v>
      </c>
      <c r="C472" s="9" t="s">
        <v>158</v>
      </c>
      <c r="D472" s="9"/>
      <c r="E472" s="9"/>
      <c r="F472" s="9"/>
      <c r="G472" s="22">
        <v>1</v>
      </c>
      <c r="H472" s="10">
        <v>1</v>
      </c>
      <c r="I472" s="11">
        <f t="shared" si="9"/>
        <v>1</v>
      </c>
    </row>
    <row r="473" spans="2:9">
      <c r="B473" s="9" t="s">
        <v>69</v>
      </c>
      <c r="C473" s="9" t="s">
        <v>158</v>
      </c>
      <c r="D473" s="9"/>
      <c r="E473" s="9"/>
      <c r="F473" s="9"/>
      <c r="G473" s="22">
        <v>1</v>
      </c>
      <c r="H473" s="10">
        <v>1</v>
      </c>
      <c r="I473" s="11">
        <f t="shared" si="9"/>
        <v>1</v>
      </c>
    </row>
    <row r="474" spans="2:9">
      <c r="B474" s="9" t="s">
        <v>177</v>
      </c>
      <c r="C474" s="9" t="s">
        <v>158</v>
      </c>
      <c r="D474" s="9"/>
      <c r="E474" s="9"/>
      <c r="F474" s="9"/>
      <c r="G474" s="22">
        <v>0</v>
      </c>
      <c r="H474" s="10">
        <v>1</v>
      </c>
      <c r="I474" s="11">
        <f t="shared" si="9"/>
        <v>0</v>
      </c>
    </row>
    <row r="475" spans="2:9">
      <c r="B475" s="9" t="s">
        <v>160</v>
      </c>
      <c r="C475" s="9" t="s">
        <v>158</v>
      </c>
      <c r="D475" s="9"/>
      <c r="E475" s="9"/>
      <c r="F475" s="9"/>
      <c r="G475" s="22">
        <v>0</v>
      </c>
      <c r="H475" s="10">
        <v>1</v>
      </c>
      <c r="I475" s="11">
        <f t="shared" si="9"/>
        <v>0</v>
      </c>
    </row>
    <row r="476" spans="2:9">
      <c r="B476" s="9" t="s">
        <v>175</v>
      </c>
      <c r="C476" s="9" t="s">
        <v>158</v>
      </c>
      <c r="D476" s="9"/>
      <c r="E476" s="9"/>
      <c r="F476" s="9"/>
      <c r="G476" s="22">
        <v>0</v>
      </c>
      <c r="H476" s="10">
        <v>1</v>
      </c>
      <c r="I476" s="11">
        <f t="shared" si="9"/>
        <v>0</v>
      </c>
    </row>
    <row r="477" spans="2:9">
      <c r="B477" s="9" t="s">
        <v>70</v>
      </c>
      <c r="C477" s="9" t="s">
        <v>158</v>
      </c>
      <c r="D477" s="9"/>
      <c r="E477" s="9"/>
      <c r="F477" s="9"/>
      <c r="G477" s="22">
        <v>1</v>
      </c>
      <c r="H477" s="10">
        <v>1</v>
      </c>
      <c r="I477" s="11">
        <f t="shared" si="9"/>
        <v>1</v>
      </c>
    </row>
    <row r="478" spans="2:9">
      <c r="B478" s="9" t="s">
        <v>88</v>
      </c>
      <c r="C478" s="9" t="s">
        <v>158</v>
      </c>
      <c r="D478" s="9"/>
      <c r="E478" s="9"/>
      <c r="F478" s="9"/>
      <c r="G478" s="22">
        <v>1</v>
      </c>
      <c r="H478" s="10">
        <v>1</v>
      </c>
      <c r="I478" s="11">
        <f t="shared" si="9"/>
        <v>1</v>
      </c>
    </row>
    <row r="479" spans="2:9">
      <c r="B479" s="9" t="s">
        <v>63</v>
      </c>
      <c r="C479" s="9" t="s">
        <v>158</v>
      </c>
      <c r="D479" s="9"/>
      <c r="E479" s="9"/>
      <c r="F479" s="9"/>
      <c r="G479" s="22">
        <v>1</v>
      </c>
      <c r="H479" s="10">
        <v>1</v>
      </c>
      <c r="I479" s="11">
        <f t="shared" si="9"/>
        <v>1</v>
      </c>
    </row>
    <row r="480" spans="2:9">
      <c r="B480" s="9" t="s">
        <v>178</v>
      </c>
      <c r="C480" s="9" t="s">
        <v>158</v>
      </c>
      <c r="D480" s="9"/>
      <c r="E480" s="9"/>
      <c r="F480" s="9"/>
      <c r="G480" s="22">
        <v>1</v>
      </c>
      <c r="H480" s="10">
        <v>1</v>
      </c>
      <c r="I480" s="11">
        <f t="shared" si="9"/>
        <v>1</v>
      </c>
    </row>
    <row r="481" spans="2:9">
      <c r="B481" s="9" t="s">
        <v>118</v>
      </c>
      <c r="C481" s="9" t="s">
        <v>158</v>
      </c>
      <c r="D481" s="9"/>
      <c r="E481" s="9"/>
      <c r="F481" s="9"/>
      <c r="G481" s="22">
        <v>0</v>
      </c>
      <c r="H481" s="10">
        <v>1</v>
      </c>
      <c r="I481" s="11">
        <f t="shared" si="9"/>
        <v>0</v>
      </c>
    </row>
    <row r="482" spans="2:9">
      <c r="B482" s="9" t="s">
        <v>161</v>
      </c>
      <c r="C482" s="9" t="s">
        <v>158</v>
      </c>
      <c r="D482" s="9"/>
      <c r="E482" s="9"/>
      <c r="F482" s="9"/>
      <c r="G482" s="22">
        <v>0.5</v>
      </c>
      <c r="H482" s="10">
        <v>1</v>
      </c>
      <c r="I482" s="11">
        <f t="shared" si="9"/>
        <v>0.5</v>
      </c>
    </row>
    <row r="483" spans="2:9">
      <c r="B483" s="9" t="s">
        <v>58</v>
      </c>
      <c r="C483" s="9" t="s">
        <v>158</v>
      </c>
      <c r="D483" s="9"/>
      <c r="E483" s="9"/>
      <c r="F483" s="9"/>
      <c r="G483" s="22">
        <v>1</v>
      </c>
      <c r="H483" s="10">
        <v>1</v>
      </c>
      <c r="I483" s="11">
        <f t="shared" si="9"/>
        <v>1</v>
      </c>
    </row>
    <row r="484" spans="2:9">
      <c r="B484" s="9" t="s">
        <v>124</v>
      </c>
      <c r="C484" s="9" t="s">
        <v>158</v>
      </c>
      <c r="D484" s="9"/>
      <c r="E484" s="9"/>
      <c r="F484" s="9"/>
      <c r="G484" s="22">
        <v>1</v>
      </c>
      <c r="H484" s="10">
        <v>1</v>
      </c>
      <c r="I484" s="11">
        <f t="shared" si="9"/>
        <v>1</v>
      </c>
    </row>
    <row r="485" spans="2:9">
      <c r="B485" s="9" t="s">
        <v>83</v>
      </c>
      <c r="C485" s="9" t="s">
        <v>158</v>
      </c>
      <c r="D485" s="9"/>
      <c r="E485" s="9"/>
      <c r="F485" s="9"/>
      <c r="G485" s="22">
        <v>1</v>
      </c>
      <c r="H485" s="10">
        <v>1</v>
      </c>
      <c r="I485" s="11">
        <f t="shared" si="9"/>
        <v>1</v>
      </c>
    </row>
    <row r="486" spans="2:9">
      <c r="B486" s="9" t="s">
        <v>84</v>
      </c>
      <c r="C486" s="9" t="s">
        <v>158</v>
      </c>
      <c r="D486" s="9"/>
      <c r="E486" s="9"/>
      <c r="F486" s="9"/>
      <c r="G486" s="22">
        <v>1</v>
      </c>
      <c r="H486" s="10">
        <v>1</v>
      </c>
      <c r="I486" s="11">
        <f t="shared" si="9"/>
        <v>1</v>
      </c>
    </row>
    <row r="487" spans="2:9">
      <c r="B487" s="9" t="s">
        <v>162</v>
      </c>
      <c r="C487" s="9" t="s">
        <v>163</v>
      </c>
      <c r="D487" s="9"/>
      <c r="E487" s="9"/>
      <c r="F487" s="9"/>
      <c r="G487" s="22">
        <v>1</v>
      </c>
      <c r="H487" s="10">
        <v>1</v>
      </c>
      <c r="I487" s="11">
        <f t="shared" si="9"/>
        <v>1</v>
      </c>
    </row>
    <row r="488" spans="2:9">
      <c r="B488" s="9" t="s">
        <v>164</v>
      </c>
      <c r="C488" s="9" t="s">
        <v>158</v>
      </c>
      <c r="D488" s="9"/>
      <c r="E488" s="9"/>
      <c r="F488" s="9"/>
      <c r="G488" s="22">
        <v>1</v>
      </c>
      <c r="H488" s="10">
        <v>1</v>
      </c>
      <c r="I488" s="11">
        <f t="shared" si="9"/>
        <v>1</v>
      </c>
    </row>
    <row r="489" spans="2:9">
      <c r="B489" s="9" t="s">
        <v>89</v>
      </c>
      <c r="C489" s="9" t="s">
        <v>158</v>
      </c>
      <c r="D489" s="9"/>
      <c r="E489" s="9"/>
      <c r="F489" s="9"/>
      <c r="G489" s="22">
        <v>1</v>
      </c>
      <c r="H489" s="10">
        <v>1</v>
      </c>
      <c r="I489" s="11">
        <f t="shared" si="9"/>
        <v>1</v>
      </c>
    </row>
    <row r="490" spans="2:9">
      <c r="B490" s="9" t="s">
        <v>90</v>
      </c>
      <c r="C490" s="9" t="s">
        <v>158</v>
      </c>
      <c r="D490" s="9"/>
      <c r="E490" s="9"/>
      <c r="F490" s="9"/>
      <c r="G490" s="22">
        <v>1</v>
      </c>
      <c r="H490" s="10">
        <v>1</v>
      </c>
      <c r="I490" s="11">
        <f t="shared" si="9"/>
        <v>1</v>
      </c>
    </row>
    <row r="491" spans="2:9">
      <c r="B491" s="9" t="s">
        <v>138</v>
      </c>
      <c r="C491" s="9" t="s">
        <v>158</v>
      </c>
      <c r="D491" s="9"/>
      <c r="E491" s="9"/>
      <c r="F491" s="9"/>
      <c r="G491" s="22">
        <v>1</v>
      </c>
      <c r="H491" s="10">
        <v>1</v>
      </c>
      <c r="I491" s="11">
        <f t="shared" si="9"/>
        <v>1</v>
      </c>
    </row>
    <row r="492" spans="2:9">
      <c r="B492" s="9" t="s">
        <v>71</v>
      </c>
      <c r="C492" s="9" t="s">
        <v>158</v>
      </c>
      <c r="D492" s="9"/>
      <c r="E492" s="9"/>
      <c r="F492" s="9"/>
      <c r="G492" s="22">
        <v>1</v>
      </c>
      <c r="H492" s="10">
        <v>1</v>
      </c>
      <c r="I492" s="11">
        <f t="shared" si="9"/>
        <v>1</v>
      </c>
    </row>
    <row r="493" spans="2:9">
      <c r="B493" s="9" t="s">
        <v>139</v>
      </c>
      <c r="C493" s="9" t="s">
        <v>158</v>
      </c>
      <c r="D493" s="9"/>
      <c r="E493" s="9"/>
      <c r="F493" s="9"/>
      <c r="G493" s="22">
        <v>1</v>
      </c>
      <c r="H493" s="10">
        <v>1</v>
      </c>
      <c r="I493" s="11">
        <f t="shared" si="9"/>
        <v>1</v>
      </c>
    </row>
    <row r="494" spans="2:9">
      <c r="B494" s="9" t="s">
        <v>152</v>
      </c>
      <c r="C494" s="9" t="s">
        <v>158</v>
      </c>
      <c r="D494" s="9"/>
      <c r="E494" s="9"/>
      <c r="F494" s="9"/>
      <c r="G494" s="22">
        <v>0</v>
      </c>
      <c r="H494" s="10">
        <v>1</v>
      </c>
      <c r="I494" s="11">
        <f t="shared" si="9"/>
        <v>0</v>
      </c>
    </row>
    <row r="495" spans="2:9">
      <c r="B495" s="9" t="s">
        <v>153</v>
      </c>
      <c r="C495" s="9" t="s">
        <v>158</v>
      </c>
      <c r="D495" s="9"/>
      <c r="E495" s="9"/>
      <c r="F495" s="9"/>
      <c r="G495" s="22">
        <v>1</v>
      </c>
      <c r="H495" s="10">
        <v>1</v>
      </c>
      <c r="I495" s="11">
        <f t="shared" si="9"/>
        <v>1</v>
      </c>
    </row>
    <row r="496" spans="2:9">
      <c r="B496" s="9" t="s">
        <v>151</v>
      </c>
      <c r="C496" s="9" t="s">
        <v>158</v>
      </c>
      <c r="D496" s="9"/>
      <c r="E496" s="9"/>
      <c r="F496" s="9"/>
      <c r="G496" s="22">
        <v>0</v>
      </c>
      <c r="H496" s="10">
        <v>1</v>
      </c>
      <c r="I496" s="11">
        <f t="shared" si="9"/>
        <v>0</v>
      </c>
    </row>
    <row r="497" spans="2:9">
      <c r="B497" s="9" t="s">
        <v>172</v>
      </c>
      <c r="C497" s="9" t="s">
        <v>165</v>
      </c>
      <c r="D497" s="9"/>
      <c r="E497" s="9"/>
      <c r="F497" s="9"/>
      <c r="G497" s="22">
        <v>1</v>
      </c>
      <c r="H497" s="10">
        <v>1</v>
      </c>
      <c r="I497" s="11">
        <f t="shared" si="9"/>
        <v>1</v>
      </c>
    </row>
    <row r="498" spans="2:9">
      <c r="B498" s="9" t="s">
        <v>155</v>
      </c>
      <c r="C498" s="9" t="s">
        <v>158</v>
      </c>
      <c r="D498" s="9"/>
      <c r="E498" s="9"/>
      <c r="F498" s="9"/>
      <c r="G498" s="22">
        <v>1</v>
      </c>
      <c r="H498" s="10">
        <v>1</v>
      </c>
      <c r="I498" s="11">
        <f t="shared" si="9"/>
        <v>1</v>
      </c>
    </row>
    <row r="499" spans="2:9">
      <c r="B499" s="9" t="s">
        <v>42</v>
      </c>
      <c r="C499" s="9" t="s">
        <v>158</v>
      </c>
      <c r="D499" s="9"/>
      <c r="E499" s="9"/>
      <c r="F499" s="9"/>
      <c r="G499" s="22">
        <v>1</v>
      </c>
      <c r="H499" s="10">
        <v>1</v>
      </c>
      <c r="I499" s="11">
        <f t="shared" si="9"/>
        <v>1</v>
      </c>
    </row>
    <row r="500" spans="2:9">
      <c r="B500" s="9" t="s">
        <v>72</v>
      </c>
      <c r="C500" s="9" t="s">
        <v>158</v>
      </c>
      <c r="D500" s="9"/>
      <c r="E500" s="9"/>
      <c r="F500" s="9"/>
      <c r="G500" s="22">
        <v>1</v>
      </c>
      <c r="H500" s="10">
        <v>1</v>
      </c>
      <c r="I500" s="11">
        <f t="shared" si="9"/>
        <v>1</v>
      </c>
    </row>
    <row r="501" spans="2:9">
      <c r="B501" s="9" t="s">
        <v>35</v>
      </c>
      <c r="C501" s="9" t="s">
        <v>167</v>
      </c>
      <c r="D501" s="9"/>
      <c r="E501" s="9"/>
      <c r="F501" s="9"/>
      <c r="G501" s="22">
        <v>5</v>
      </c>
      <c r="H501" s="10">
        <v>1</v>
      </c>
      <c r="I501" s="11">
        <f t="shared" si="9"/>
        <v>5</v>
      </c>
    </row>
    <row r="502" spans="2:9">
      <c r="B502" s="9" t="s">
        <v>107</v>
      </c>
      <c r="C502" s="9" t="s">
        <v>167</v>
      </c>
      <c r="D502" s="9"/>
      <c r="E502" s="9"/>
      <c r="F502" s="9"/>
      <c r="G502" s="22">
        <v>3</v>
      </c>
      <c r="H502" s="10">
        <v>1</v>
      </c>
      <c r="I502" s="11">
        <f t="shared" si="9"/>
        <v>3</v>
      </c>
    </row>
    <row r="503" spans="2:9">
      <c r="B503" s="9" t="s">
        <v>85</v>
      </c>
      <c r="C503" s="9" t="s">
        <v>166</v>
      </c>
      <c r="D503" s="9"/>
      <c r="E503" s="9"/>
      <c r="F503" s="9"/>
      <c r="G503" s="22">
        <v>4</v>
      </c>
      <c r="H503" s="10">
        <v>1</v>
      </c>
      <c r="I503" s="11">
        <f t="shared" si="9"/>
        <v>4</v>
      </c>
    </row>
    <row r="504" spans="2:9">
      <c r="B504" s="9" t="s">
        <v>60</v>
      </c>
      <c r="C504" s="9" t="s">
        <v>167</v>
      </c>
      <c r="D504" s="9"/>
      <c r="E504" s="9"/>
      <c r="F504" s="9"/>
      <c r="G504" s="22">
        <v>4</v>
      </c>
      <c r="H504" s="10">
        <v>1</v>
      </c>
      <c r="I504" s="11">
        <f t="shared" si="9"/>
        <v>4</v>
      </c>
    </row>
    <row r="505" spans="2:9">
      <c r="B505" s="9" t="s">
        <v>49</v>
      </c>
      <c r="C505" s="9" t="s">
        <v>167</v>
      </c>
      <c r="D505" s="9"/>
      <c r="E505" s="9"/>
      <c r="F505" s="9"/>
      <c r="G505" s="22">
        <v>4</v>
      </c>
      <c r="H505" s="10">
        <v>1</v>
      </c>
      <c r="I505" s="11">
        <f t="shared" si="9"/>
        <v>4</v>
      </c>
    </row>
    <row r="506" spans="2:9">
      <c r="B506" s="9" t="s">
        <v>37</v>
      </c>
      <c r="C506" s="9" t="s">
        <v>166</v>
      </c>
      <c r="D506" s="9"/>
      <c r="E506" s="9"/>
      <c r="F506" s="9"/>
      <c r="G506" s="22">
        <v>4</v>
      </c>
      <c r="H506" s="10">
        <v>1</v>
      </c>
      <c r="I506" s="11">
        <f t="shared" si="9"/>
        <v>4</v>
      </c>
    </row>
    <row r="507" spans="2:9">
      <c r="B507" s="9" t="s">
        <v>38</v>
      </c>
      <c r="C507" s="9" t="s">
        <v>166</v>
      </c>
      <c r="D507" s="9"/>
      <c r="E507" s="9"/>
      <c r="F507" s="9"/>
      <c r="G507" s="22">
        <v>4</v>
      </c>
      <c r="H507" s="10">
        <v>1</v>
      </c>
      <c r="I507" s="11">
        <f t="shared" si="9"/>
        <v>4</v>
      </c>
    </row>
    <row r="508" spans="2:9">
      <c r="B508" s="9" t="s">
        <v>47</v>
      </c>
      <c r="C508" s="9" t="s">
        <v>168</v>
      </c>
      <c r="D508" s="9"/>
      <c r="E508" s="9"/>
      <c r="F508" s="9"/>
      <c r="G508" s="22">
        <v>4</v>
      </c>
      <c r="H508" s="10">
        <v>1</v>
      </c>
      <c r="I508" s="11">
        <f t="shared" si="9"/>
        <v>4</v>
      </c>
    </row>
    <row r="509" spans="2:9">
      <c r="B509" s="9" t="s">
        <v>113</v>
      </c>
      <c r="C509" s="9" t="s">
        <v>167</v>
      </c>
      <c r="D509" s="9"/>
      <c r="E509" s="9"/>
      <c r="F509" s="9"/>
      <c r="G509" s="22">
        <v>3</v>
      </c>
      <c r="H509" s="10">
        <v>1</v>
      </c>
      <c r="I509" s="11">
        <f t="shared" si="9"/>
        <v>3</v>
      </c>
    </row>
    <row r="510" spans="2:9">
      <c r="B510" s="9" t="s">
        <v>74</v>
      </c>
      <c r="C510" s="9" t="s">
        <v>167</v>
      </c>
      <c r="D510" s="9"/>
      <c r="E510" s="9"/>
      <c r="F510" s="9"/>
      <c r="G510" s="22">
        <v>5</v>
      </c>
      <c r="H510" s="10">
        <v>1</v>
      </c>
      <c r="I510" s="11">
        <f t="shared" si="9"/>
        <v>5</v>
      </c>
    </row>
    <row r="511" spans="2:9">
      <c r="B511" s="9" t="s">
        <v>75</v>
      </c>
      <c r="C511" s="9" t="s">
        <v>167</v>
      </c>
      <c r="D511" s="9"/>
      <c r="E511" s="9"/>
      <c r="F511" s="9"/>
      <c r="G511" s="22">
        <v>2</v>
      </c>
      <c r="H511" s="10">
        <v>1</v>
      </c>
      <c r="I511" s="11">
        <f t="shared" si="9"/>
        <v>2</v>
      </c>
    </row>
    <row r="512" spans="2:9">
      <c r="B512" s="9" t="s">
        <v>96</v>
      </c>
      <c r="C512" s="9" t="s">
        <v>167</v>
      </c>
      <c r="D512" s="9"/>
      <c r="E512" s="9"/>
      <c r="F512" s="9"/>
      <c r="G512" s="22">
        <v>5</v>
      </c>
      <c r="H512" s="10">
        <v>1</v>
      </c>
      <c r="I512" s="11">
        <f t="shared" si="9"/>
        <v>5</v>
      </c>
    </row>
    <row r="513" spans="2:9">
      <c r="B513" s="9" t="s">
        <v>55</v>
      </c>
      <c r="C513" s="9" t="s">
        <v>167</v>
      </c>
      <c r="D513" s="9"/>
      <c r="E513" s="9"/>
      <c r="F513" s="9"/>
      <c r="G513" s="22">
        <v>4</v>
      </c>
      <c r="H513" s="10">
        <v>1</v>
      </c>
      <c r="I513" s="11">
        <f t="shared" si="9"/>
        <v>4</v>
      </c>
    </row>
    <row r="514" spans="2:9">
      <c r="B514" s="9" t="s">
        <v>48</v>
      </c>
      <c r="C514" s="9" t="s">
        <v>167</v>
      </c>
      <c r="D514" s="9"/>
      <c r="E514" s="9"/>
      <c r="F514" s="9"/>
      <c r="G514" s="22">
        <v>5</v>
      </c>
      <c r="H514" s="10">
        <v>1</v>
      </c>
      <c r="I514" s="11">
        <f t="shared" si="9"/>
        <v>5</v>
      </c>
    </row>
    <row r="515" spans="2:9">
      <c r="B515" s="9" t="s">
        <v>169</v>
      </c>
      <c r="C515" s="9" t="s">
        <v>167</v>
      </c>
      <c r="D515" s="9"/>
      <c r="E515" s="9"/>
      <c r="F515" s="9"/>
      <c r="G515" s="22">
        <v>1</v>
      </c>
      <c r="H515" s="10">
        <v>1</v>
      </c>
      <c r="I515" s="11">
        <f t="shared" si="9"/>
        <v>1</v>
      </c>
    </row>
    <row r="516" spans="2:9">
      <c r="B516" s="9" t="s">
        <v>170</v>
      </c>
      <c r="C516" s="9" t="s">
        <v>167</v>
      </c>
      <c r="D516" s="9"/>
      <c r="E516" s="9"/>
      <c r="F516" s="9"/>
      <c r="G516" s="22">
        <v>1.5</v>
      </c>
      <c r="H516" s="10">
        <v>1</v>
      </c>
      <c r="I516" s="11">
        <f t="shared" si="9"/>
        <v>1.5</v>
      </c>
    </row>
    <row r="517" spans="2:9">
      <c r="B517" s="9" t="s">
        <v>56</v>
      </c>
      <c r="C517" s="9" t="s">
        <v>167</v>
      </c>
      <c r="D517" s="9"/>
      <c r="E517" s="9"/>
      <c r="F517" s="9"/>
      <c r="G517" s="22">
        <v>4</v>
      </c>
      <c r="H517" s="10">
        <v>1</v>
      </c>
      <c r="I517" s="11">
        <f t="shared" si="9"/>
        <v>4</v>
      </c>
    </row>
    <row r="518" spans="2:9">
      <c r="B518" s="9" t="s">
        <v>64</v>
      </c>
      <c r="C518" s="9" t="s">
        <v>167</v>
      </c>
      <c r="D518" s="9"/>
      <c r="E518" s="9"/>
      <c r="F518" s="9"/>
      <c r="G518" s="22">
        <v>1</v>
      </c>
      <c r="H518" s="10">
        <v>1</v>
      </c>
      <c r="I518" s="11">
        <f t="shared" si="9"/>
        <v>1</v>
      </c>
    </row>
    <row r="519" spans="2:9">
      <c r="B519" s="9" t="s">
        <v>57</v>
      </c>
      <c r="C519" s="9" t="s">
        <v>166</v>
      </c>
      <c r="D519" s="9"/>
      <c r="E519" s="9"/>
      <c r="F519" s="9"/>
      <c r="G519" s="22">
        <v>4</v>
      </c>
      <c r="H519" s="10">
        <v>1</v>
      </c>
      <c r="I519" s="11">
        <f t="shared" si="9"/>
        <v>4</v>
      </c>
    </row>
    <row r="520" spans="2:9">
      <c r="B520" s="9" t="s">
        <v>39</v>
      </c>
      <c r="C520" s="9" t="s">
        <v>166</v>
      </c>
      <c r="D520" s="9"/>
      <c r="E520" s="9"/>
      <c r="F520" s="9"/>
      <c r="G520" s="22">
        <v>4</v>
      </c>
      <c r="H520" s="10">
        <v>1</v>
      </c>
      <c r="I520" s="11">
        <f t="shared" si="9"/>
        <v>4</v>
      </c>
    </row>
    <row r="521" spans="2:9">
      <c r="B521" s="9" t="s">
        <v>171</v>
      </c>
      <c r="C521" s="9" t="s">
        <v>166</v>
      </c>
      <c r="D521" s="9"/>
      <c r="E521" s="9"/>
      <c r="F521" s="9"/>
      <c r="G521" s="22">
        <v>4</v>
      </c>
      <c r="H521" s="10">
        <v>1</v>
      </c>
      <c r="I521" s="11">
        <f t="shared" si="9"/>
        <v>4</v>
      </c>
    </row>
    <row r="522" spans="2:9">
      <c r="B522" s="9" t="s">
        <v>76</v>
      </c>
      <c r="C522" s="9" t="s">
        <v>166</v>
      </c>
      <c r="D522" s="9"/>
      <c r="E522" s="9"/>
      <c r="F522" s="9"/>
      <c r="G522" s="22">
        <v>4</v>
      </c>
      <c r="H522" s="10">
        <v>1</v>
      </c>
      <c r="I522" s="11">
        <f t="shared" si="9"/>
        <v>4</v>
      </c>
    </row>
    <row r="523" spans="2:9">
      <c r="B523" s="9" t="s">
        <v>77</v>
      </c>
      <c r="C523" s="9" t="s">
        <v>167</v>
      </c>
      <c r="D523" s="9"/>
      <c r="E523" s="9"/>
      <c r="F523" s="9"/>
      <c r="G523" s="22">
        <v>4</v>
      </c>
      <c r="H523" s="10">
        <v>1</v>
      </c>
      <c r="I523" s="11">
        <f t="shared" si="9"/>
        <v>4</v>
      </c>
    </row>
    <row r="524" spans="2:9">
      <c r="B524" s="9" t="s">
        <v>53</v>
      </c>
      <c r="C524" s="9" t="s">
        <v>168</v>
      </c>
      <c r="D524" s="9"/>
      <c r="E524" s="9"/>
      <c r="F524" s="9"/>
      <c r="G524" s="22">
        <v>5.5</v>
      </c>
      <c r="H524" s="10">
        <v>1</v>
      </c>
      <c r="I524" s="11">
        <f t="shared" si="9"/>
        <v>5.5</v>
      </c>
    </row>
    <row r="525" spans="2:9">
      <c r="B525" s="9" t="s">
        <v>78</v>
      </c>
      <c r="C525" s="9" t="s">
        <v>167</v>
      </c>
      <c r="D525" s="9"/>
      <c r="E525" s="9"/>
      <c r="F525" s="9"/>
      <c r="G525" s="22">
        <v>3</v>
      </c>
      <c r="H525" s="10">
        <v>1</v>
      </c>
      <c r="I525" s="11">
        <f t="shared" si="9"/>
        <v>3</v>
      </c>
    </row>
    <row r="526" spans="2:9">
      <c r="B526" s="9" t="s">
        <v>59</v>
      </c>
      <c r="C526" s="9" t="s">
        <v>167</v>
      </c>
      <c r="D526" s="9"/>
      <c r="E526" s="9"/>
      <c r="F526" s="9"/>
      <c r="G526" s="22">
        <v>4</v>
      </c>
      <c r="H526" s="10">
        <v>1</v>
      </c>
      <c r="I526" s="11">
        <f t="shared" si="9"/>
        <v>4</v>
      </c>
    </row>
    <row r="527" spans="2:9">
      <c r="B527" s="9" t="s">
        <v>40</v>
      </c>
      <c r="C527" s="9" t="s">
        <v>166</v>
      </c>
      <c r="D527" s="9"/>
      <c r="E527" s="9"/>
      <c r="F527" s="9"/>
      <c r="G527" s="22">
        <v>4</v>
      </c>
      <c r="H527" s="10">
        <v>1</v>
      </c>
      <c r="I527" s="11">
        <f t="shared" si="9"/>
        <v>4</v>
      </c>
    </row>
    <row r="528" spans="2:9">
      <c r="B528" s="9" t="s">
        <v>46</v>
      </c>
      <c r="C528" s="9" t="s">
        <v>167</v>
      </c>
      <c r="D528" s="9"/>
      <c r="E528" s="9"/>
      <c r="F528" s="9"/>
      <c r="G528" s="22">
        <v>5</v>
      </c>
      <c r="H528" s="10">
        <v>1</v>
      </c>
      <c r="I528" s="11">
        <f t="shared" si="9"/>
        <v>5</v>
      </c>
    </row>
    <row r="529" spans="2:9">
      <c r="B529" s="9" t="s">
        <v>66</v>
      </c>
      <c r="C529" s="9" t="s">
        <v>167</v>
      </c>
      <c r="D529" s="9"/>
      <c r="E529" s="9"/>
      <c r="F529" s="9"/>
      <c r="G529" s="22">
        <v>4</v>
      </c>
      <c r="H529" s="10">
        <v>1</v>
      </c>
      <c r="I529" s="11">
        <f t="shared" ref="I529:I534" si="10">PRODUCT(G529,H529)</f>
        <v>4</v>
      </c>
    </row>
    <row r="530" spans="2:9">
      <c r="B530" s="9" t="s">
        <v>41</v>
      </c>
      <c r="C530" s="9" t="s">
        <v>167</v>
      </c>
      <c r="D530" s="9"/>
      <c r="E530" s="9"/>
      <c r="F530" s="9"/>
      <c r="G530" s="22">
        <v>4</v>
      </c>
      <c r="H530" s="10">
        <v>1</v>
      </c>
      <c r="I530" s="11">
        <f t="shared" si="10"/>
        <v>4</v>
      </c>
    </row>
    <row r="531" spans="2:9">
      <c r="B531" s="9" t="s">
        <v>79</v>
      </c>
      <c r="C531" s="9" t="s">
        <v>168</v>
      </c>
      <c r="D531" s="9"/>
      <c r="E531" s="9"/>
      <c r="F531" s="9"/>
      <c r="G531" s="22">
        <v>4</v>
      </c>
      <c r="H531" s="10">
        <v>1</v>
      </c>
      <c r="I531" s="11">
        <f t="shared" si="10"/>
        <v>4</v>
      </c>
    </row>
    <row r="532" spans="2:9">
      <c r="B532" s="9" t="s">
        <v>80</v>
      </c>
      <c r="C532" s="9" t="s">
        <v>167</v>
      </c>
      <c r="D532" s="9"/>
      <c r="E532" s="9"/>
      <c r="F532" s="9"/>
      <c r="G532" s="22">
        <v>2</v>
      </c>
      <c r="H532" s="10">
        <v>1</v>
      </c>
      <c r="I532" s="11">
        <f t="shared" si="10"/>
        <v>2</v>
      </c>
    </row>
    <row r="533" spans="2:9">
      <c r="B533" s="9" t="s">
        <v>81</v>
      </c>
      <c r="C533" s="9" t="s">
        <v>167</v>
      </c>
      <c r="D533" s="9"/>
      <c r="E533" s="9"/>
      <c r="F533" s="9"/>
      <c r="G533" s="22">
        <v>4</v>
      </c>
      <c r="H533" s="10">
        <v>1</v>
      </c>
      <c r="I533" s="11">
        <f t="shared" si="10"/>
        <v>4</v>
      </c>
    </row>
    <row r="534" spans="2:9">
      <c r="B534" s="9" t="s">
        <v>45</v>
      </c>
      <c r="C534" s="9" t="s">
        <v>168</v>
      </c>
      <c r="D534" s="9"/>
      <c r="E534" s="9"/>
      <c r="F534" s="9"/>
      <c r="G534" s="22">
        <v>4</v>
      </c>
      <c r="H534" s="10">
        <v>1</v>
      </c>
      <c r="I534" s="11">
        <f t="shared" si="10"/>
        <v>4</v>
      </c>
    </row>
    <row r="535" spans="2:9">
      <c r="B535" s="7" t="s">
        <v>50</v>
      </c>
      <c r="C535" s="7"/>
      <c r="D535" s="7"/>
      <c r="E535" s="7"/>
      <c r="F535" s="7"/>
      <c r="G535" s="8"/>
      <c r="H535" s="8"/>
      <c r="I535" s="14">
        <f>SUM(I464:I534)</f>
        <v>155.5</v>
      </c>
    </row>
    <row r="541" spans="2:9">
      <c r="B541" s="12" t="s">
        <v>23</v>
      </c>
      <c r="C541" s="12"/>
      <c r="D541" s="12"/>
      <c r="E541" s="12"/>
      <c r="F541" s="12"/>
      <c r="G541" s="13"/>
      <c r="H541" s="28"/>
      <c r="I541" s="24"/>
    </row>
    <row r="542" spans="2:9">
      <c r="B542" s="7" t="s">
        <v>31</v>
      </c>
      <c r="C542" s="7" t="s">
        <v>52</v>
      </c>
      <c r="D542" s="7"/>
      <c r="E542" s="7"/>
      <c r="F542" s="7"/>
      <c r="G542" s="8" t="s">
        <v>20</v>
      </c>
      <c r="H542" s="26"/>
      <c r="I542" s="26"/>
    </row>
    <row r="543" spans="2:9">
      <c r="B543" s="9" t="s">
        <v>114</v>
      </c>
      <c r="C543" s="9" t="s">
        <v>158</v>
      </c>
      <c r="D543" s="9"/>
      <c r="E543" s="9"/>
      <c r="F543" s="9"/>
      <c r="G543" s="22">
        <v>1</v>
      </c>
      <c r="H543" s="3"/>
      <c r="I543" s="3"/>
    </row>
    <row r="544" spans="2:9">
      <c r="B544" s="9" t="s">
        <v>120</v>
      </c>
      <c r="C544" s="9" t="s">
        <v>158</v>
      </c>
      <c r="D544" s="9"/>
      <c r="E544" s="9"/>
      <c r="F544" s="9"/>
      <c r="G544" s="22">
        <v>1</v>
      </c>
      <c r="H544" s="3"/>
      <c r="I544" s="3"/>
    </row>
    <row r="545" spans="2:9">
      <c r="B545" s="9" t="s">
        <v>122</v>
      </c>
      <c r="C545" s="9" t="s">
        <v>158</v>
      </c>
      <c r="D545" s="9"/>
      <c r="E545" s="9"/>
      <c r="F545" s="9"/>
      <c r="G545" s="22">
        <v>1</v>
      </c>
      <c r="H545" s="3"/>
      <c r="I545" s="3"/>
    </row>
    <row r="546" spans="2:9">
      <c r="B546" s="9" t="s">
        <v>137</v>
      </c>
      <c r="C546" s="9" t="s">
        <v>158</v>
      </c>
      <c r="D546" s="9"/>
      <c r="E546" s="9"/>
      <c r="F546" s="9"/>
      <c r="G546" s="22">
        <v>1</v>
      </c>
      <c r="H546" s="3"/>
      <c r="I546" s="3"/>
    </row>
    <row r="547" spans="2:9">
      <c r="B547" s="9" t="s">
        <v>140</v>
      </c>
      <c r="C547" s="9" t="s">
        <v>158</v>
      </c>
      <c r="D547" s="9"/>
      <c r="E547" s="9"/>
      <c r="F547" s="9"/>
      <c r="G547" s="22">
        <v>1</v>
      </c>
      <c r="H547" s="3"/>
      <c r="I547" s="3"/>
    </row>
    <row r="548" spans="2:9">
      <c r="B548" s="9" t="s">
        <v>142</v>
      </c>
      <c r="C548" s="9" t="s">
        <v>158</v>
      </c>
      <c r="D548" s="9"/>
      <c r="E548" s="9"/>
      <c r="F548" s="9"/>
      <c r="G548" s="22">
        <v>1</v>
      </c>
      <c r="H548" s="3"/>
      <c r="I548" s="3"/>
    </row>
    <row r="549" spans="2:9">
      <c r="B549" s="9" t="s">
        <v>180</v>
      </c>
      <c r="C549" s="9" t="s">
        <v>158</v>
      </c>
      <c r="D549" s="9"/>
      <c r="E549" s="9"/>
      <c r="F549" s="9"/>
      <c r="G549" s="22">
        <v>0.75</v>
      </c>
      <c r="H549" s="3"/>
      <c r="I549" s="3"/>
    </row>
    <row r="550" spans="2:9">
      <c r="B550" s="9" t="s">
        <v>181</v>
      </c>
      <c r="C550" s="9" t="s">
        <v>158</v>
      </c>
      <c r="D550" s="9"/>
      <c r="E550" s="9"/>
      <c r="F550" s="9"/>
      <c r="G550" s="22">
        <v>0.5</v>
      </c>
      <c r="H550" s="3"/>
      <c r="I550" s="3"/>
    </row>
    <row r="551" spans="2:9">
      <c r="B551" s="9" t="s">
        <v>182</v>
      </c>
      <c r="C551" s="9" t="s">
        <v>167</v>
      </c>
      <c r="D551" s="9"/>
      <c r="E551" s="9"/>
      <c r="F551" s="9"/>
      <c r="G551" s="22">
        <v>2</v>
      </c>
      <c r="H551" s="3"/>
      <c r="I551" s="3"/>
    </row>
    <row r="552" spans="2:9">
      <c r="B552" s="9" t="s">
        <v>143</v>
      </c>
      <c r="C552" s="9" t="s">
        <v>167</v>
      </c>
      <c r="D552" s="9"/>
      <c r="E552" s="9"/>
      <c r="F552" s="9"/>
      <c r="G552" s="22">
        <v>4</v>
      </c>
      <c r="H552" s="3"/>
      <c r="I552" s="3"/>
    </row>
    <row r="553" spans="2:9">
      <c r="B553" s="9" t="s">
        <v>144</v>
      </c>
      <c r="C553" s="9" t="s">
        <v>167</v>
      </c>
      <c r="D553" s="9"/>
      <c r="E553" s="9"/>
      <c r="F553" s="9"/>
      <c r="G553" s="22">
        <v>4</v>
      </c>
      <c r="H553" s="3"/>
      <c r="I553" s="3"/>
    </row>
    <row r="554" spans="2:9">
      <c r="B554" s="9" t="s">
        <v>145</v>
      </c>
      <c r="C554" s="9" t="s">
        <v>167</v>
      </c>
      <c r="D554" s="9"/>
      <c r="E554" s="9"/>
      <c r="F554" s="9"/>
      <c r="G554" s="22">
        <v>4</v>
      </c>
      <c r="H554" s="3"/>
      <c r="I554" s="3"/>
    </row>
    <row r="555" spans="2:9">
      <c r="B555" s="9" t="s">
        <v>147</v>
      </c>
      <c r="C555" s="9" t="s">
        <v>167</v>
      </c>
      <c r="D555" s="9"/>
      <c r="E555" s="9"/>
      <c r="F555" s="9"/>
      <c r="G555" s="22">
        <v>4</v>
      </c>
      <c r="H555" s="3"/>
      <c r="I555" s="3"/>
    </row>
    <row r="556" spans="2:9">
      <c r="B556" s="9" t="s">
        <v>148</v>
      </c>
      <c r="C556" s="9" t="s">
        <v>167</v>
      </c>
      <c r="D556" s="9"/>
      <c r="E556" s="9"/>
      <c r="F556" s="9"/>
      <c r="G556" s="22">
        <v>3</v>
      </c>
      <c r="H556" s="3"/>
      <c r="I556" s="3"/>
    </row>
    <row r="557" spans="2:9">
      <c r="B557" s="7" t="s">
        <v>50</v>
      </c>
      <c r="C557" s="7"/>
      <c r="D557" s="7"/>
      <c r="E557" s="7"/>
      <c r="F557" s="7"/>
      <c r="G557" s="8"/>
      <c r="H557" s="29"/>
      <c r="I557" s="27"/>
    </row>
    <row r="560" spans="2:9">
      <c r="B560" s="19"/>
      <c r="C560" s="20"/>
      <c r="D560" s="20"/>
      <c r="E560" s="20"/>
      <c r="F560" s="20"/>
    </row>
    <row r="561" spans="2:7">
      <c r="C561" s="21"/>
      <c r="D561" s="21"/>
      <c r="E561" s="21"/>
      <c r="F561" s="21"/>
    </row>
    <row r="562" spans="2:7">
      <c r="C562" s="18"/>
      <c r="D562" s="18"/>
      <c r="E562" s="18"/>
      <c r="F562" s="18"/>
    </row>
    <row r="563" spans="2:7">
      <c r="C563" s="18"/>
      <c r="D563" s="18"/>
      <c r="E563" s="18"/>
      <c r="F563" s="18"/>
    </row>
    <row r="564" spans="2:7">
      <c r="G564" s="5"/>
    </row>
    <row r="565" spans="2:7">
      <c r="B565" s="19" t="s">
        <v>183</v>
      </c>
      <c r="G565" s="6"/>
    </row>
    <row r="566" spans="2:7">
      <c r="G566" s="6"/>
    </row>
    <row r="567" spans="2:7">
      <c r="B567" t="s">
        <v>98</v>
      </c>
      <c r="G567" s="6"/>
    </row>
    <row r="568" spans="2:7">
      <c r="B568" t="s">
        <v>99</v>
      </c>
      <c r="G568" s="6"/>
    </row>
    <row r="569" spans="2:7">
      <c r="B569" t="s">
        <v>100</v>
      </c>
      <c r="G569" s="6"/>
    </row>
    <row r="570" spans="2:7">
      <c r="B570" t="s">
        <v>101</v>
      </c>
      <c r="G570" s="6"/>
    </row>
    <row r="571" spans="2:7">
      <c r="B571" t="s">
        <v>102</v>
      </c>
      <c r="G571" s="6"/>
    </row>
    <row r="572" spans="2:7">
      <c r="B572" t="s">
        <v>213</v>
      </c>
    </row>
  </sheetData>
  <sheetProtection algorithmName="SHA-512" hashValue="KMW5X1voJAoKE5IM4P+NRdeC6eHIR0ICMMRewZpd1Vuk1LsKMgS1ATbidmsXg2br/xzb7hrFjaf5RCmFG7rudQ==" saltValue="hCg2eOPxxu7az3GeulWpl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outlinePr summaryBelow="0"/>
  </sheetPr>
  <dimension ref="A1:J102"/>
  <sheetViews>
    <sheetView workbookViewId="0">
      <selection activeCell="B102" sqref="B102"/>
    </sheetView>
  </sheetViews>
  <sheetFormatPr baseColWidth="10" defaultColWidth="8.83203125" defaultRowHeight="15"/>
  <cols>
    <col min="1" max="1" width="96.33203125" bestFit="1" customWidth="1"/>
    <col min="2" max="2" width="21.83203125" customWidth="1"/>
    <col min="3" max="3" width="41.5" bestFit="1" customWidth="1"/>
    <col min="4" max="4" width="27.6640625" bestFit="1" customWidth="1"/>
    <col min="5" max="5" width="8.5" hidden="1" customWidth="1"/>
    <col min="6" max="6" width="26.1640625" hidden="1" customWidth="1"/>
    <col min="7" max="7" width="34.1640625" bestFit="1" customWidth="1"/>
    <col min="8" max="8" width="31" bestFit="1" customWidth="1"/>
    <col min="9" max="9" width="8.5" bestFit="1" customWidth="1"/>
    <col min="10" max="10" width="12.83203125" bestFit="1" customWidth="1"/>
  </cols>
  <sheetData>
    <row r="1" spans="1:10" ht="16">
      <c r="A1" s="1" t="s">
        <v>31</v>
      </c>
      <c r="B1" s="1" t="s">
        <v>184</v>
      </c>
      <c r="C1" s="1" t="s">
        <v>52</v>
      </c>
      <c r="D1" s="1" t="s">
        <v>185</v>
      </c>
      <c r="E1" s="1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1" t="s">
        <v>191</v>
      </c>
    </row>
    <row r="2" spans="1:10" ht="14.5" customHeight="1">
      <c r="A2" s="2" t="s">
        <v>171</v>
      </c>
      <c r="B2" s="30"/>
      <c r="C2" s="2" t="s">
        <v>166</v>
      </c>
      <c r="D2" s="30" t="s">
        <v>215</v>
      </c>
      <c r="E2" s="2">
        <v>4</v>
      </c>
      <c r="F2" s="2">
        <v>1</v>
      </c>
      <c r="G2" s="31">
        <v>4</v>
      </c>
      <c r="H2" s="32">
        <v>3200</v>
      </c>
      <c r="I2" s="30" t="s">
        <v>98</v>
      </c>
      <c r="J2" s="2">
        <v>32</v>
      </c>
    </row>
    <row r="3" spans="1:10" ht="14.5" customHeight="1">
      <c r="A3" s="2" t="s">
        <v>194</v>
      </c>
      <c r="B3" s="30"/>
      <c r="C3" s="2" t="s">
        <v>158</v>
      </c>
      <c r="D3" s="30" t="s">
        <v>192</v>
      </c>
      <c r="E3" s="2"/>
      <c r="F3" s="2">
        <v>1</v>
      </c>
      <c r="G3" s="31">
        <v>1</v>
      </c>
      <c r="H3" s="32">
        <v>800</v>
      </c>
      <c r="I3" s="30" t="s">
        <v>195</v>
      </c>
      <c r="J3" s="33"/>
    </row>
    <row r="4" spans="1:10" ht="14.5" customHeight="1">
      <c r="A4" s="2" t="s">
        <v>196</v>
      </c>
      <c r="B4" s="30"/>
      <c r="C4" s="2" t="s">
        <v>158</v>
      </c>
      <c r="D4" s="30" t="s">
        <v>192</v>
      </c>
      <c r="E4" s="2"/>
      <c r="F4" s="2">
        <v>1</v>
      </c>
      <c r="G4" s="31">
        <v>1</v>
      </c>
      <c r="H4" s="32">
        <v>800</v>
      </c>
      <c r="I4" s="30" t="s">
        <v>195</v>
      </c>
      <c r="J4" s="33"/>
    </row>
    <row r="5" spans="1:10" ht="14.5" customHeight="1">
      <c r="A5" s="2" t="s">
        <v>197</v>
      </c>
      <c r="B5" s="30"/>
      <c r="C5" s="2" t="s">
        <v>158</v>
      </c>
      <c r="D5" s="30" t="s">
        <v>192</v>
      </c>
      <c r="E5" s="2"/>
      <c r="F5" s="2">
        <v>1</v>
      </c>
      <c r="G5" s="31">
        <v>1</v>
      </c>
      <c r="H5" s="32">
        <v>800</v>
      </c>
      <c r="I5" s="30" t="s">
        <v>195</v>
      </c>
      <c r="J5" s="33"/>
    </row>
    <row r="6" spans="1:10" ht="14.5" customHeight="1">
      <c r="A6" s="2" t="s">
        <v>198</v>
      </c>
      <c r="B6" s="30"/>
      <c r="C6" s="2" t="s">
        <v>158</v>
      </c>
      <c r="D6" s="30" t="s">
        <v>192</v>
      </c>
      <c r="E6" s="2"/>
      <c r="F6" s="2">
        <v>1</v>
      </c>
      <c r="G6" s="31">
        <v>1</v>
      </c>
      <c r="H6" s="32">
        <v>800</v>
      </c>
      <c r="I6" s="30" t="s">
        <v>195</v>
      </c>
      <c r="J6" s="33"/>
    </row>
    <row r="7" spans="1:10" ht="14.5" customHeight="1">
      <c r="A7" s="2" t="s">
        <v>199</v>
      </c>
      <c r="B7" s="30"/>
      <c r="C7" s="2" t="s">
        <v>158</v>
      </c>
      <c r="D7" s="30" t="s">
        <v>192</v>
      </c>
      <c r="E7" s="2"/>
      <c r="F7" s="2">
        <v>1</v>
      </c>
      <c r="G7" s="31">
        <v>1</v>
      </c>
      <c r="H7" s="32">
        <v>800</v>
      </c>
      <c r="I7" s="30" t="s">
        <v>195</v>
      </c>
      <c r="J7" s="33"/>
    </row>
    <row r="8" spans="1:10" ht="14.5" customHeight="1">
      <c r="A8" s="2" t="s">
        <v>200</v>
      </c>
      <c r="B8" s="30"/>
      <c r="C8" s="2" t="s">
        <v>158</v>
      </c>
      <c r="D8" s="30" t="s">
        <v>192</v>
      </c>
      <c r="E8" s="2"/>
      <c r="F8" s="2">
        <v>1</v>
      </c>
      <c r="G8" s="31">
        <v>1</v>
      </c>
      <c r="H8" s="32">
        <v>800</v>
      </c>
      <c r="I8" s="30" t="s">
        <v>195</v>
      </c>
      <c r="J8" s="33"/>
    </row>
    <row r="9" spans="1:10" ht="14.5" customHeight="1">
      <c r="A9" s="2" t="s">
        <v>201</v>
      </c>
      <c r="B9" s="30"/>
      <c r="C9" s="2" t="s">
        <v>158</v>
      </c>
      <c r="D9" s="30" t="s">
        <v>192</v>
      </c>
      <c r="E9" s="2"/>
      <c r="F9" s="2">
        <v>1</v>
      </c>
      <c r="G9" s="31">
        <v>1</v>
      </c>
      <c r="H9" s="32">
        <v>800</v>
      </c>
      <c r="I9" s="30" t="s">
        <v>195</v>
      </c>
      <c r="J9" s="33"/>
    </row>
    <row r="10" spans="1:10" ht="14.5" customHeight="1">
      <c r="A10" s="2" t="s">
        <v>202</v>
      </c>
      <c r="B10" s="30"/>
      <c r="C10" s="2" t="s">
        <v>158</v>
      </c>
      <c r="D10" s="30" t="s">
        <v>192</v>
      </c>
      <c r="E10" s="2"/>
      <c r="F10" s="2">
        <v>1</v>
      </c>
      <c r="G10" s="31">
        <v>1</v>
      </c>
      <c r="H10" s="32">
        <v>800</v>
      </c>
      <c r="I10" s="30" t="s">
        <v>195</v>
      </c>
      <c r="J10" s="33"/>
    </row>
    <row r="11" spans="1:10" ht="14.5" customHeight="1">
      <c r="A11" s="2" t="s">
        <v>203</v>
      </c>
      <c r="B11" s="30"/>
      <c r="C11" s="2" t="s">
        <v>158</v>
      </c>
      <c r="D11" s="30" t="s">
        <v>192</v>
      </c>
      <c r="E11" s="2"/>
      <c r="F11" s="2">
        <v>1</v>
      </c>
      <c r="G11" s="31">
        <v>1</v>
      </c>
      <c r="H11" s="32">
        <v>800</v>
      </c>
      <c r="I11" s="30" t="s">
        <v>195</v>
      </c>
      <c r="J11" s="33"/>
    </row>
    <row r="12" spans="1:10" ht="14.5" customHeight="1">
      <c r="A12" s="2" t="s">
        <v>204</v>
      </c>
      <c r="B12" s="30"/>
      <c r="C12" s="2" t="s">
        <v>158</v>
      </c>
      <c r="D12" s="30" t="s">
        <v>192</v>
      </c>
      <c r="E12" s="2"/>
      <c r="F12" s="2">
        <v>1</v>
      </c>
      <c r="G12" s="31">
        <v>1</v>
      </c>
      <c r="H12" s="32">
        <v>800</v>
      </c>
      <c r="I12" s="30" t="s">
        <v>195</v>
      </c>
      <c r="J12" s="33"/>
    </row>
    <row r="13" spans="1:10" ht="14.5" customHeight="1">
      <c r="A13" s="2" t="s">
        <v>205</v>
      </c>
      <c r="B13" s="30"/>
      <c r="C13" s="2" t="s">
        <v>158</v>
      </c>
      <c r="D13" s="30" t="s">
        <v>192</v>
      </c>
      <c r="E13" s="2"/>
      <c r="F13" s="2">
        <v>1</v>
      </c>
      <c r="G13" s="31">
        <v>1</v>
      </c>
      <c r="H13" s="32">
        <v>800</v>
      </c>
      <c r="I13" s="30" t="s">
        <v>195</v>
      </c>
      <c r="J13" s="33"/>
    </row>
    <row r="14" spans="1:10" ht="14.5" customHeight="1">
      <c r="A14" s="2" t="s">
        <v>206</v>
      </c>
      <c r="B14" s="30"/>
      <c r="C14" s="2" t="s">
        <v>158</v>
      </c>
      <c r="D14" s="30" t="s">
        <v>192</v>
      </c>
      <c r="E14" s="2"/>
      <c r="F14" s="2">
        <v>1</v>
      </c>
      <c r="G14" s="31">
        <v>1</v>
      </c>
      <c r="H14" s="32">
        <v>800</v>
      </c>
      <c r="I14" s="30" t="s">
        <v>195</v>
      </c>
      <c r="J14" s="33"/>
    </row>
    <row r="15" spans="1:10" ht="14.5" customHeight="1">
      <c r="A15" s="2" t="s">
        <v>207</v>
      </c>
      <c r="B15" s="30"/>
      <c r="C15" s="2" t="s">
        <v>158</v>
      </c>
      <c r="D15" s="30" t="s">
        <v>192</v>
      </c>
      <c r="E15" s="2"/>
      <c r="F15" s="2">
        <v>1</v>
      </c>
      <c r="G15" s="31">
        <v>1</v>
      </c>
      <c r="H15" s="32">
        <v>800</v>
      </c>
      <c r="I15" s="30" t="s">
        <v>195</v>
      </c>
      <c r="J15" s="33"/>
    </row>
    <row r="16" spans="1:10">
      <c r="A16" s="2" t="s">
        <v>87</v>
      </c>
      <c r="B16" s="30"/>
      <c r="C16" s="2" t="s">
        <v>158</v>
      </c>
      <c r="D16" s="30" t="s">
        <v>192</v>
      </c>
      <c r="E16" s="2"/>
      <c r="F16" s="2">
        <v>1</v>
      </c>
      <c r="G16" s="31">
        <v>1</v>
      </c>
      <c r="H16" s="32">
        <v>800</v>
      </c>
      <c r="I16" s="30" t="s">
        <v>208</v>
      </c>
      <c r="J16" s="2">
        <v>25</v>
      </c>
    </row>
    <row r="17" spans="1:10" ht="14.5" customHeight="1">
      <c r="A17" s="2" t="s">
        <v>108</v>
      </c>
      <c r="B17" s="30"/>
      <c r="C17" s="2" t="s">
        <v>167</v>
      </c>
      <c r="D17" s="30" t="s">
        <v>215</v>
      </c>
      <c r="E17" s="2">
        <v>4</v>
      </c>
      <c r="F17" s="2">
        <v>1</v>
      </c>
      <c r="G17" s="31">
        <v>4</v>
      </c>
      <c r="H17" s="32">
        <v>3200</v>
      </c>
      <c r="I17" s="30" t="s">
        <v>195</v>
      </c>
      <c r="J17" s="2">
        <v>32</v>
      </c>
    </row>
    <row r="18" spans="1:10" ht="14.5" customHeight="1">
      <c r="A18" s="2" t="s">
        <v>91</v>
      </c>
      <c r="B18" s="30"/>
      <c r="C18" s="2" t="s">
        <v>158</v>
      </c>
      <c r="D18" s="30" t="s">
        <v>192</v>
      </c>
      <c r="E18" s="2"/>
      <c r="F18" s="2">
        <v>1</v>
      </c>
      <c r="G18" s="31">
        <v>1</v>
      </c>
      <c r="H18" s="32">
        <v>800</v>
      </c>
      <c r="I18" s="30" t="s">
        <v>102</v>
      </c>
      <c r="J18" s="2">
        <v>15</v>
      </c>
    </row>
    <row r="19" spans="1:10" ht="14.5" customHeight="1">
      <c r="A19" s="2" t="s">
        <v>92</v>
      </c>
      <c r="B19" s="30"/>
      <c r="C19" s="2" t="s">
        <v>158</v>
      </c>
      <c r="D19" s="30" t="s">
        <v>192</v>
      </c>
      <c r="E19" s="2"/>
      <c r="F19" s="2">
        <v>1</v>
      </c>
      <c r="G19" s="31">
        <v>1</v>
      </c>
      <c r="H19" s="32">
        <v>800</v>
      </c>
      <c r="I19" s="30" t="s">
        <v>102</v>
      </c>
      <c r="J19" s="2">
        <v>12</v>
      </c>
    </row>
    <row r="20" spans="1:10">
      <c r="A20" s="2" t="s">
        <v>67</v>
      </c>
      <c r="B20" s="30"/>
      <c r="C20" s="2" t="s">
        <v>158</v>
      </c>
      <c r="D20" s="30" t="s">
        <v>192</v>
      </c>
      <c r="E20" s="2"/>
      <c r="F20" s="2">
        <v>1</v>
      </c>
      <c r="G20" s="31">
        <v>1</v>
      </c>
      <c r="H20" s="32">
        <v>800</v>
      </c>
      <c r="I20" s="30" t="s">
        <v>209</v>
      </c>
      <c r="J20" s="2">
        <v>25</v>
      </c>
    </row>
    <row r="21" spans="1:10" ht="14.5" customHeight="1">
      <c r="A21" s="2" t="s">
        <v>216</v>
      </c>
      <c r="B21" s="30"/>
      <c r="C21" s="2" t="s">
        <v>167</v>
      </c>
      <c r="D21" s="30" t="s">
        <v>215</v>
      </c>
      <c r="E21" s="2">
        <v>4</v>
      </c>
      <c r="F21" s="2">
        <v>1</v>
      </c>
      <c r="G21" s="31">
        <v>4</v>
      </c>
      <c r="H21" s="32">
        <v>3200</v>
      </c>
      <c r="I21" s="30" t="s">
        <v>195</v>
      </c>
      <c r="J21" s="2">
        <v>32</v>
      </c>
    </row>
    <row r="22" spans="1:10">
      <c r="A22" s="2" t="s">
        <v>159</v>
      </c>
      <c r="B22" s="30"/>
      <c r="C22" s="2" t="s">
        <v>158</v>
      </c>
      <c r="D22" s="30" t="s">
        <v>192</v>
      </c>
      <c r="E22" s="2"/>
      <c r="F22" s="2">
        <v>1</v>
      </c>
      <c r="G22" s="31">
        <v>1</v>
      </c>
      <c r="H22" s="32">
        <v>800</v>
      </c>
      <c r="I22" s="30" t="s">
        <v>98</v>
      </c>
      <c r="J22" s="33"/>
    </row>
    <row r="23" spans="1:10">
      <c r="A23" s="2" t="s">
        <v>68</v>
      </c>
      <c r="B23" s="30"/>
      <c r="C23" s="2" t="s">
        <v>158</v>
      </c>
      <c r="D23" s="30" t="s">
        <v>192</v>
      </c>
      <c r="E23" s="2"/>
      <c r="F23" s="2">
        <v>1</v>
      </c>
      <c r="G23" s="31">
        <v>1</v>
      </c>
      <c r="H23" s="32">
        <v>800</v>
      </c>
      <c r="I23" s="30" t="s">
        <v>209</v>
      </c>
      <c r="J23" s="2">
        <v>10</v>
      </c>
    </row>
    <row r="24" spans="1:10">
      <c r="A24" s="2" t="s">
        <v>69</v>
      </c>
      <c r="B24" s="30"/>
      <c r="C24" s="2" t="s">
        <v>158</v>
      </c>
      <c r="D24" s="30" t="s">
        <v>192</v>
      </c>
      <c r="E24" s="2"/>
      <c r="F24" s="2">
        <v>1</v>
      </c>
      <c r="G24" s="31">
        <v>1</v>
      </c>
      <c r="H24" s="32">
        <v>800</v>
      </c>
      <c r="I24" s="30" t="s">
        <v>208</v>
      </c>
      <c r="J24" s="2">
        <v>10</v>
      </c>
    </row>
    <row r="25" spans="1:10" ht="14.5" customHeight="1">
      <c r="A25" s="2" t="s">
        <v>143</v>
      </c>
      <c r="B25" s="30"/>
      <c r="C25" s="2" t="s">
        <v>167</v>
      </c>
      <c r="D25" s="30" t="s">
        <v>215</v>
      </c>
      <c r="E25" s="2">
        <v>4</v>
      </c>
      <c r="F25" s="2">
        <v>1</v>
      </c>
      <c r="G25" s="31">
        <v>4</v>
      </c>
      <c r="H25" s="32">
        <v>3200</v>
      </c>
      <c r="I25" s="30" t="s">
        <v>213</v>
      </c>
      <c r="J25" s="2">
        <v>32</v>
      </c>
    </row>
    <row r="26" spans="1:10">
      <c r="A26" s="2" t="s">
        <v>144</v>
      </c>
      <c r="B26" s="30"/>
      <c r="C26" s="2" t="s">
        <v>167</v>
      </c>
      <c r="D26" s="30" t="s">
        <v>215</v>
      </c>
      <c r="E26" s="2">
        <v>4</v>
      </c>
      <c r="F26" s="2">
        <v>1</v>
      </c>
      <c r="G26" s="31">
        <v>4</v>
      </c>
      <c r="H26" s="32">
        <v>3200</v>
      </c>
      <c r="I26" s="30" t="s">
        <v>213</v>
      </c>
      <c r="J26" s="2">
        <v>32</v>
      </c>
    </row>
    <row r="27" spans="1:10">
      <c r="A27" s="2" t="s">
        <v>145</v>
      </c>
      <c r="B27" s="30"/>
      <c r="C27" s="2" t="s">
        <v>167</v>
      </c>
      <c r="D27" s="30" t="s">
        <v>215</v>
      </c>
      <c r="E27" s="2">
        <v>4</v>
      </c>
      <c r="F27" s="2">
        <v>1</v>
      </c>
      <c r="G27" s="31">
        <v>4</v>
      </c>
      <c r="H27" s="32">
        <v>3200</v>
      </c>
      <c r="I27" s="30" t="s">
        <v>213</v>
      </c>
      <c r="J27" s="2">
        <v>32</v>
      </c>
    </row>
    <row r="28" spans="1:10">
      <c r="A28" s="2" t="s">
        <v>70</v>
      </c>
      <c r="B28" s="30"/>
      <c r="C28" s="2" t="s">
        <v>158</v>
      </c>
      <c r="D28" s="30" t="s">
        <v>192</v>
      </c>
      <c r="E28" s="2"/>
      <c r="F28" s="2">
        <v>1</v>
      </c>
      <c r="G28" s="31">
        <v>1</v>
      </c>
      <c r="H28" s="32">
        <v>800</v>
      </c>
      <c r="I28" s="30" t="s">
        <v>208</v>
      </c>
      <c r="J28" s="2">
        <v>5.5</v>
      </c>
    </row>
    <row r="29" spans="1:10">
      <c r="A29" s="2" t="s">
        <v>147</v>
      </c>
      <c r="B29" s="30"/>
      <c r="C29" s="2" t="s">
        <v>167</v>
      </c>
      <c r="D29" s="30" t="s">
        <v>215</v>
      </c>
      <c r="E29" s="2">
        <v>4</v>
      </c>
      <c r="F29" s="2">
        <v>1</v>
      </c>
      <c r="G29" s="31">
        <v>4</v>
      </c>
      <c r="H29" s="32">
        <v>3200</v>
      </c>
      <c r="I29" s="30" t="s">
        <v>213</v>
      </c>
      <c r="J29" s="2">
        <v>32</v>
      </c>
    </row>
    <row r="30" spans="1:10">
      <c r="A30" s="2" t="s">
        <v>88</v>
      </c>
      <c r="B30" s="30"/>
      <c r="C30" s="2" t="s">
        <v>158</v>
      </c>
      <c r="D30" s="30" t="s">
        <v>192</v>
      </c>
      <c r="E30" s="2"/>
      <c r="F30" s="2">
        <v>1</v>
      </c>
      <c r="G30" s="31">
        <v>1</v>
      </c>
      <c r="H30" s="32">
        <v>800</v>
      </c>
      <c r="I30" s="30" t="s">
        <v>208</v>
      </c>
      <c r="J30" s="2">
        <v>12</v>
      </c>
    </row>
    <row r="31" spans="1:10">
      <c r="A31" s="2" t="s">
        <v>63</v>
      </c>
      <c r="B31" s="30"/>
      <c r="C31" s="2" t="s">
        <v>158</v>
      </c>
      <c r="D31" s="30" t="s">
        <v>192</v>
      </c>
      <c r="E31" s="2"/>
      <c r="F31" s="2">
        <v>1</v>
      </c>
      <c r="G31" s="31">
        <v>1</v>
      </c>
      <c r="H31" s="32">
        <v>800</v>
      </c>
      <c r="I31" s="30" t="s">
        <v>208</v>
      </c>
      <c r="J31" s="2">
        <v>10</v>
      </c>
    </row>
    <row r="32" spans="1:10">
      <c r="A32" s="2" t="s">
        <v>107</v>
      </c>
      <c r="B32" s="30"/>
      <c r="C32" s="2" t="s">
        <v>167</v>
      </c>
      <c r="D32" s="30" t="s">
        <v>215</v>
      </c>
      <c r="E32" s="2">
        <v>3</v>
      </c>
      <c r="F32" s="2">
        <v>1</v>
      </c>
      <c r="G32" s="31">
        <v>3</v>
      </c>
      <c r="H32" s="32">
        <v>2400</v>
      </c>
      <c r="I32" s="30" t="s">
        <v>102</v>
      </c>
      <c r="J32" s="2">
        <v>24</v>
      </c>
    </row>
    <row r="33" spans="1:10">
      <c r="A33" s="2" t="s">
        <v>113</v>
      </c>
      <c r="B33" s="30"/>
      <c r="C33" s="2" t="s">
        <v>167</v>
      </c>
      <c r="D33" s="30" t="s">
        <v>215</v>
      </c>
      <c r="E33" s="2">
        <v>3</v>
      </c>
      <c r="F33" s="2">
        <v>1</v>
      </c>
      <c r="G33" s="31">
        <v>3</v>
      </c>
      <c r="H33" s="32">
        <v>2400</v>
      </c>
      <c r="I33" s="30" t="s">
        <v>209</v>
      </c>
      <c r="J33" s="2">
        <v>24</v>
      </c>
    </row>
    <row r="34" spans="1:10">
      <c r="A34" s="2" t="s">
        <v>148</v>
      </c>
      <c r="B34" s="30"/>
      <c r="C34" s="2" t="s">
        <v>167</v>
      </c>
      <c r="D34" s="30" t="s">
        <v>215</v>
      </c>
      <c r="E34" s="2">
        <v>3</v>
      </c>
      <c r="F34" s="2">
        <v>1</v>
      </c>
      <c r="G34" s="31">
        <v>3</v>
      </c>
      <c r="H34" s="32">
        <v>2400</v>
      </c>
      <c r="I34" s="30" t="s">
        <v>213</v>
      </c>
      <c r="J34" s="2">
        <v>24</v>
      </c>
    </row>
    <row r="35" spans="1:10">
      <c r="A35" s="2" t="s">
        <v>182</v>
      </c>
      <c r="B35" s="30" t="b">
        <v>1</v>
      </c>
      <c r="C35" s="2" t="s">
        <v>167</v>
      </c>
      <c r="D35" s="30" t="s">
        <v>215</v>
      </c>
      <c r="E35" s="2">
        <v>4</v>
      </c>
      <c r="F35" s="2">
        <v>2</v>
      </c>
      <c r="G35" s="31">
        <v>2</v>
      </c>
      <c r="H35" s="32">
        <v>1600</v>
      </c>
      <c r="I35" s="30" t="s">
        <v>213</v>
      </c>
      <c r="J35" s="2">
        <v>32</v>
      </c>
    </row>
    <row r="36" spans="1:10">
      <c r="A36" s="2" t="s">
        <v>170</v>
      </c>
      <c r="B36" s="30" t="b">
        <v>1</v>
      </c>
      <c r="C36" s="2" t="s">
        <v>167</v>
      </c>
      <c r="D36" s="30" t="s">
        <v>215</v>
      </c>
      <c r="E36" s="2">
        <v>3</v>
      </c>
      <c r="F36" s="2">
        <v>1.5</v>
      </c>
      <c r="G36" s="31">
        <v>1.5</v>
      </c>
      <c r="H36" s="32">
        <v>1200</v>
      </c>
      <c r="I36" s="30" t="s">
        <v>98</v>
      </c>
      <c r="J36" s="2">
        <v>24</v>
      </c>
    </row>
    <row r="37" spans="1:10">
      <c r="A37" s="2" t="s">
        <v>58</v>
      </c>
      <c r="B37" s="30"/>
      <c r="C37" s="2" t="s">
        <v>158</v>
      </c>
      <c r="D37" s="30" t="s">
        <v>192</v>
      </c>
      <c r="E37" s="2"/>
      <c r="F37" s="2">
        <v>1</v>
      </c>
      <c r="G37" s="31">
        <v>1</v>
      </c>
      <c r="H37" s="32">
        <v>800</v>
      </c>
      <c r="I37" s="30" t="s">
        <v>102</v>
      </c>
      <c r="J37" s="2">
        <v>15</v>
      </c>
    </row>
    <row r="38" spans="1:10">
      <c r="A38" s="2" t="s">
        <v>114</v>
      </c>
      <c r="B38" s="30"/>
      <c r="C38" s="2" t="s">
        <v>158</v>
      </c>
      <c r="D38" s="30" t="s">
        <v>192</v>
      </c>
      <c r="E38" s="2"/>
      <c r="F38" s="2">
        <v>1</v>
      </c>
      <c r="G38" s="31">
        <v>1</v>
      </c>
      <c r="H38" s="32">
        <v>800</v>
      </c>
      <c r="I38" s="30" t="s">
        <v>210</v>
      </c>
      <c r="J38" s="2">
        <v>17</v>
      </c>
    </row>
    <row r="39" spans="1:10">
      <c r="A39" s="2" t="s">
        <v>83</v>
      </c>
      <c r="B39" s="30"/>
      <c r="C39" s="2" t="s">
        <v>158</v>
      </c>
      <c r="D39" s="30" t="s">
        <v>192</v>
      </c>
      <c r="E39" s="2"/>
      <c r="F39" s="2">
        <v>1</v>
      </c>
      <c r="G39" s="31">
        <v>1</v>
      </c>
      <c r="H39" s="32">
        <v>800</v>
      </c>
      <c r="I39" s="30" t="s">
        <v>193</v>
      </c>
      <c r="J39" s="2">
        <v>6</v>
      </c>
    </row>
    <row r="40" spans="1:10">
      <c r="A40" s="2" t="s">
        <v>84</v>
      </c>
      <c r="B40" s="30"/>
      <c r="C40" s="2" t="s">
        <v>158</v>
      </c>
      <c r="D40" s="30" t="s">
        <v>192</v>
      </c>
      <c r="E40" s="2"/>
      <c r="F40" s="2">
        <v>1</v>
      </c>
      <c r="G40" s="31">
        <v>1</v>
      </c>
      <c r="H40" s="32">
        <v>800</v>
      </c>
      <c r="I40" s="30" t="s">
        <v>193</v>
      </c>
      <c r="J40" s="2">
        <v>8</v>
      </c>
    </row>
    <row r="41" spans="1:10">
      <c r="A41" s="2" t="s">
        <v>162</v>
      </c>
      <c r="B41" s="30"/>
      <c r="C41" s="2" t="s">
        <v>163</v>
      </c>
      <c r="D41" s="30" t="s">
        <v>192</v>
      </c>
      <c r="E41" s="2"/>
      <c r="F41" s="2">
        <v>1</v>
      </c>
      <c r="G41" s="31">
        <v>1</v>
      </c>
      <c r="H41" s="32">
        <v>800</v>
      </c>
      <c r="I41" s="30" t="s">
        <v>208</v>
      </c>
      <c r="J41" s="2" t="s">
        <v>211</v>
      </c>
    </row>
    <row r="42" spans="1:10">
      <c r="A42" s="2" t="s">
        <v>164</v>
      </c>
      <c r="B42" s="30"/>
      <c r="C42" s="2" t="s">
        <v>158</v>
      </c>
      <c r="D42" s="30" t="s">
        <v>192</v>
      </c>
      <c r="E42" s="2" t="s">
        <v>212</v>
      </c>
      <c r="F42" s="2">
        <v>1</v>
      </c>
      <c r="G42" s="31">
        <v>1</v>
      </c>
      <c r="H42" s="32">
        <v>1</v>
      </c>
      <c r="I42" s="30" t="s">
        <v>209</v>
      </c>
      <c r="J42" s="33"/>
    </row>
    <row r="43" spans="1:10">
      <c r="A43" s="2" t="s">
        <v>89</v>
      </c>
      <c r="B43" s="30"/>
      <c r="C43" s="2" t="s">
        <v>158</v>
      </c>
      <c r="D43" s="30" t="s">
        <v>192</v>
      </c>
      <c r="E43" s="2"/>
      <c r="F43" s="2">
        <v>1</v>
      </c>
      <c r="G43" s="31">
        <v>1</v>
      </c>
      <c r="H43" s="32">
        <v>800</v>
      </c>
      <c r="I43" s="30" t="s">
        <v>208</v>
      </c>
      <c r="J43" s="2">
        <v>7</v>
      </c>
    </row>
    <row r="44" spans="1:10">
      <c r="A44" s="2" t="s">
        <v>90</v>
      </c>
      <c r="B44" s="30"/>
      <c r="C44" s="2" t="s">
        <v>158</v>
      </c>
      <c r="D44" s="30" t="s">
        <v>192</v>
      </c>
      <c r="E44" s="2"/>
      <c r="F44" s="2">
        <v>1</v>
      </c>
      <c r="G44" s="31">
        <v>1</v>
      </c>
      <c r="H44" s="32">
        <v>800</v>
      </c>
      <c r="I44" s="30" t="s">
        <v>208</v>
      </c>
      <c r="J44" s="2">
        <v>11</v>
      </c>
    </row>
    <row r="45" spans="1:10">
      <c r="A45" s="2" t="s">
        <v>120</v>
      </c>
      <c r="B45" s="30"/>
      <c r="C45" s="2" t="s">
        <v>158</v>
      </c>
      <c r="D45" s="30" t="s">
        <v>192</v>
      </c>
      <c r="E45" s="2"/>
      <c r="F45" s="2">
        <v>1</v>
      </c>
      <c r="G45" s="31">
        <v>1</v>
      </c>
      <c r="H45" s="32">
        <v>800</v>
      </c>
      <c r="I45" s="30" t="s">
        <v>210</v>
      </c>
      <c r="J45" s="2">
        <v>20</v>
      </c>
    </row>
    <row r="46" spans="1:10">
      <c r="A46" s="2" t="s">
        <v>122</v>
      </c>
      <c r="B46" s="30"/>
      <c r="C46" s="2" t="s">
        <v>158</v>
      </c>
      <c r="D46" s="30" t="s">
        <v>192</v>
      </c>
      <c r="E46" s="2"/>
      <c r="F46" s="2">
        <v>1</v>
      </c>
      <c r="G46" s="31">
        <v>1</v>
      </c>
      <c r="H46" s="32">
        <v>800</v>
      </c>
      <c r="I46" s="30" t="s">
        <v>210</v>
      </c>
      <c r="J46" s="2">
        <v>15</v>
      </c>
    </row>
    <row r="47" spans="1:10">
      <c r="A47" s="2" t="s">
        <v>71</v>
      </c>
      <c r="B47" s="30"/>
      <c r="C47" s="2" t="s">
        <v>158</v>
      </c>
      <c r="D47" s="30" t="s">
        <v>192</v>
      </c>
      <c r="E47" s="2"/>
      <c r="F47" s="2">
        <v>1</v>
      </c>
      <c r="G47" s="31">
        <v>1</v>
      </c>
      <c r="H47" s="32">
        <v>800</v>
      </c>
      <c r="I47" s="30" t="s">
        <v>209</v>
      </c>
      <c r="J47" s="2">
        <v>10</v>
      </c>
    </row>
    <row r="48" spans="1:10">
      <c r="A48" s="2" t="s">
        <v>139</v>
      </c>
      <c r="B48" s="30"/>
      <c r="C48" s="2" t="s">
        <v>158</v>
      </c>
      <c r="D48" s="30" t="s">
        <v>192</v>
      </c>
      <c r="E48" s="2"/>
      <c r="F48" s="2">
        <v>1</v>
      </c>
      <c r="G48" s="31">
        <v>1</v>
      </c>
      <c r="H48" s="32">
        <v>800</v>
      </c>
      <c r="I48" s="30" t="s">
        <v>102</v>
      </c>
      <c r="J48" s="33"/>
    </row>
    <row r="49" spans="1:10">
      <c r="A49" s="2" t="s">
        <v>178</v>
      </c>
      <c r="B49" s="30"/>
      <c r="C49" s="2" t="s">
        <v>158</v>
      </c>
      <c r="D49" s="30" t="s">
        <v>192</v>
      </c>
      <c r="E49" s="2"/>
      <c r="F49" s="2">
        <v>1</v>
      </c>
      <c r="G49" s="31">
        <v>1</v>
      </c>
      <c r="H49" s="32">
        <v>800</v>
      </c>
      <c r="I49" s="30" t="s">
        <v>102</v>
      </c>
      <c r="J49" s="2">
        <v>20</v>
      </c>
    </row>
    <row r="50" spans="1:10">
      <c r="A50" s="2" t="s">
        <v>155</v>
      </c>
      <c r="B50" s="30"/>
      <c r="C50" s="2" t="s">
        <v>158</v>
      </c>
      <c r="D50" s="30" t="s">
        <v>192</v>
      </c>
      <c r="E50" s="2"/>
      <c r="F50" s="2">
        <v>1</v>
      </c>
      <c r="G50" s="31">
        <v>1</v>
      </c>
      <c r="H50" s="32">
        <v>800</v>
      </c>
      <c r="I50" s="30" t="s">
        <v>209</v>
      </c>
      <c r="J50" s="2">
        <v>5</v>
      </c>
    </row>
    <row r="51" spans="1:10">
      <c r="A51" s="2" t="s">
        <v>105</v>
      </c>
      <c r="B51" s="30"/>
      <c r="C51" s="2" t="s">
        <v>158</v>
      </c>
      <c r="D51" s="30" t="s">
        <v>192</v>
      </c>
      <c r="E51" s="2"/>
      <c r="F51" s="2">
        <v>1</v>
      </c>
      <c r="G51" s="31">
        <v>1</v>
      </c>
      <c r="H51" s="32">
        <v>800</v>
      </c>
      <c r="I51" s="30" t="s">
        <v>193</v>
      </c>
      <c r="J51" s="2">
        <v>10</v>
      </c>
    </row>
    <row r="52" spans="1:10">
      <c r="A52" s="2" t="s">
        <v>124</v>
      </c>
      <c r="B52" s="30"/>
      <c r="C52" s="2" t="s">
        <v>158</v>
      </c>
      <c r="D52" s="30" t="s">
        <v>192</v>
      </c>
      <c r="E52" s="2"/>
      <c r="F52" s="2">
        <v>1</v>
      </c>
      <c r="G52" s="31">
        <v>1</v>
      </c>
      <c r="H52" s="32">
        <v>800</v>
      </c>
      <c r="I52" s="30" t="s">
        <v>193</v>
      </c>
      <c r="J52" s="2">
        <v>10</v>
      </c>
    </row>
    <row r="53" spans="1:10">
      <c r="A53" s="2" t="s">
        <v>138</v>
      </c>
      <c r="B53" s="30"/>
      <c r="C53" s="2" t="s">
        <v>158</v>
      </c>
      <c r="D53" s="30" t="s">
        <v>192</v>
      </c>
      <c r="E53" s="2"/>
      <c r="F53" s="2">
        <v>1</v>
      </c>
      <c r="G53" s="31">
        <v>1</v>
      </c>
      <c r="H53" s="32">
        <v>800</v>
      </c>
      <c r="I53" s="30" t="s">
        <v>193</v>
      </c>
      <c r="J53" s="2">
        <v>15</v>
      </c>
    </row>
    <row r="54" spans="1:10">
      <c r="A54" s="2" t="s">
        <v>172</v>
      </c>
      <c r="B54" s="30"/>
      <c r="C54" s="2" t="s">
        <v>165</v>
      </c>
      <c r="D54" s="30" t="s">
        <v>192</v>
      </c>
      <c r="E54" s="2"/>
      <c r="F54" s="2">
        <v>1</v>
      </c>
      <c r="G54" s="31">
        <v>1</v>
      </c>
      <c r="H54" s="32">
        <v>800</v>
      </c>
      <c r="I54" s="30" t="s">
        <v>209</v>
      </c>
      <c r="J54" s="33"/>
    </row>
    <row r="55" spans="1:10">
      <c r="A55" s="2" t="s">
        <v>153</v>
      </c>
      <c r="B55" s="30"/>
      <c r="C55" s="2" t="s">
        <v>158</v>
      </c>
      <c r="D55" s="30" t="s">
        <v>192</v>
      </c>
      <c r="E55" s="2"/>
      <c r="F55" s="2">
        <v>1</v>
      </c>
      <c r="G55" s="31">
        <v>1</v>
      </c>
      <c r="H55" s="32">
        <v>800</v>
      </c>
      <c r="I55" s="30" t="s">
        <v>193</v>
      </c>
      <c r="J55" s="2">
        <v>5</v>
      </c>
    </row>
    <row r="56" spans="1:10">
      <c r="A56" s="2" t="s">
        <v>137</v>
      </c>
      <c r="B56" s="30"/>
      <c r="C56" s="2" t="s">
        <v>158</v>
      </c>
      <c r="D56" s="30" t="s">
        <v>192</v>
      </c>
      <c r="E56" s="2"/>
      <c r="F56" s="2">
        <v>1</v>
      </c>
      <c r="G56" s="31">
        <v>1</v>
      </c>
      <c r="H56" s="32">
        <v>800</v>
      </c>
      <c r="I56" s="30" t="s">
        <v>213</v>
      </c>
      <c r="J56" s="2">
        <v>12</v>
      </c>
    </row>
    <row r="57" spans="1:10">
      <c r="A57" s="2" t="s">
        <v>140</v>
      </c>
      <c r="B57" s="30"/>
      <c r="C57" s="2" t="s">
        <v>158</v>
      </c>
      <c r="D57" s="30" t="s">
        <v>192</v>
      </c>
      <c r="E57" s="2"/>
      <c r="F57" s="2">
        <v>1</v>
      </c>
      <c r="G57" s="31">
        <v>1</v>
      </c>
      <c r="H57" s="32">
        <v>800</v>
      </c>
      <c r="I57" s="30" t="s">
        <v>213</v>
      </c>
      <c r="J57" s="2">
        <v>15</v>
      </c>
    </row>
    <row r="58" spans="1:10">
      <c r="A58" s="2" t="s">
        <v>42</v>
      </c>
      <c r="B58" s="30"/>
      <c r="C58" s="2" t="s">
        <v>158</v>
      </c>
      <c r="D58" s="30" t="s">
        <v>192</v>
      </c>
      <c r="E58" s="2"/>
      <c r="F58" s="2">
        <v>1</v>
      </c>
      <c r="G58" s="31">
        <v>1</v>
      </c>
      <c r="H58" s="32">
        <v>800</v>
      </c>
      <c r="I58" s="30" t="s">
        <v>209</v>
      </c>
      <c r="J58" s="33"/>
    </row>
    <row r="59" spans="1:10">
      <c r="A59" s="2" t="s">
        <v>72</v>
      </c>
      <c r="B59" s="30"/>
      <c r="C59" s="2" t="s">
        <v>158</v>
      </c>
      <c r="D59" s="30" t="s">
        <v>192</v>
      </c>
      <c r="E59" s="2"/>
      <c r="F59" s="2">
        <v>1</v>
      </c>
      <c r="G59" s="31">
        <v>1</v>
      </c>
      <c r="H59" s="32">
        <v>800</v>
      </c>
      <c r="I59" s="30" t="s">
        <v>208</v>
      </c>
      <c r="J59" s="2">
        <v>12</v>
      </c>
    </row>
    <row r="60" spans="1:10">
      <c r="A60" s="2" t="s">
        <v>35</v>
      </c>
      <c r="B60" s="30"/>
      <c r="C60" s="2" t="s">
        <v>167</v>
      </c>
      <c r="D60" s="30" t="s">
        <v>215</v>
      </c>
      <c r="E60" s="2">
        <v>5</v>
      </c>
      <c r="F60" s="2">
        <v>1</v>
      </c>
      <c r="G60" s="31">
        <v>5</v>
      </c>
      <c r="H60" s="32">
        <v>4000</v>
      </c>
      <c r="I60" s="30" t="s">
        <v>193</v>
      </c>
      <c r="J60" s="2">
        <v>40</v>
      </c>
    </row>
    <row r="61" spans="1:10">
      <c r="A61" s="2" t="s">
        <v>142</v>
      </c>
      <c r="B61" s="30"/>
      <c r="C61" s="2" t="s">
        <v>158</v>
      </c>
      <c r="D61" s="30" t="s">
        <v>192</v>
      </c>
      <c r="E61" s="2"/>
      <c r="F61" s="2">
        <v>1</v>
      </c>
      <c r="G61" s="31">
        <v>1</v>
      </c>
      <c r="H61" s="32">
        <v>800</v>
      </c>
      <c r="I61" s="30" t="s">
        <v>213</v>
      </c>
      <c r="J61" s="2">
        <v>10</v>
      </c>
    </row>
    <row r="62" spans="1:10">
      <c r="A62" s="2" t="s">
        <v>180</v>
      </c>
      <c r="B62" s="30" t="b">
        <v>1</v>
      </c>
      <c r="C62" s="2" t="s">
        <v>158</v>
      </c>
      <c r="D62" s="30" t="s">
        <v>192</v>
      </c>
      <c r="E62" s="2"/>
      <c r="F62" s="2">
        <v>0.75</v>
      </c>
      <c r="G62" s="31">
        <v>0.75</v>
      </c>
      <c r="H62" s="32">
        <v>600</v>
      </c>
      <c r="I62" s="30" t="s">
        <v>214</v>
      </c>
      <c r="J62" s="2">
        <v>12</v>
      </c>
    </row>
    <row r="63" spans="1:10">
      <c r="A63" s="2" t="s">
        <v>108</v>
      </c>
      <c r="B63" s="30"/>
      <c r="C63" s="2" t="s">
        <v>158</v>
      </c>
      <c r="D63" s="30" t="s">
        <v>215</v>
      </c>
      <c r="E63" s="2">
        <v>4</v>
      </c>
      <c r="F63" s="2">
        <v>1</v>
      </c>
      <c r="G63" s="31">
        <v>4</v>
      </c>
      <c r="H63" s="32">
        <v>3200</v>
      </c>
      <c r="I63" s="30" t="s">
        <v>195</v>
      </c>
      <c r="J63" s="33"/>
    </row>
    <row r="64" spans="1:10">
      <c r="A64" s="2" t="s">
        <v>181</v>
      </c>
      <c r="B64" s="30" t="b">
        <v>1</v>
      </c>
      <c r="C64" s="2" t="s">
        <v>158</v>
      </c>
      <c r="D64" s="30" t="s">
        <v>192</v>
      </c>
      <c r="E64" s="2"/>
      <c r="F64" s="2">
        <v>0.5</v>
      </c>
      <c r="G64" s="31">
        <v>0.5</v>
      </c>
      <c r="H64" s="32">
        <v>400</v>
      </c>
      <c r="I64" s="30" t="s">
        <v>214</v>
      </c>
      <c r="J64" s="2">
        <v>2</v>
      </c>
    </row>
    <row r="65" spans="1:10">
      <c r="A65" s="2" t="s">
        <v>85</v>
      </c>
      <c r="B65" s="30"/>
      <c r="C65" s="2" t="s">
        <v>166</v>
      </c>
      <c r="D65" s="30" t="s">
        <v>215</v>
      </c>
      <c r="E65" s="2">
        <v>4</v>
      </c>
      <c r="F65" s="2">
        <v>1</v>
      </c>
      <c r="G65" s="31">
        <v>4</v>
      </c>
      <c r="H65" s="32">
        <v>3200</v>
      </c>
      <c r="I65" s="30" t="s">
        <v>98</v>
      </c>
      <c r="J65" s="2">
        <v>32</v>
      </c>
    </row>
    <row r="66" spans="1:10">
      <c r="A66" s="2" t="s">
        <v>60</v>
      </c>
      <c r="B66" s="30"/>
      <c r="C66" s="2" t="s">
        <v>167</v>
      </c>
      <c r="D66" s="30" t="s">
        <v>215</v>
      </c>
      <c r="E66" s="2">
        <v>3</v>
      </c>
      <c r="F66" s="2">
        <v>1</v>
      </c>
      <c r="G66" s="31">
        <v>3</v>
      </c>
      <c r="H66" s="32">
        <v>3200</v>
      </c>
      <c r="I66" s="30" t="s">
        <v>208</v>
      </c>
      <c r="J66" s="2">
        <v>32</v>
      </c>
    </row>
    <row r="67" spans="1:10">
      <c r="A67" s="2" t="s">
        <v>49</v>
      </c>
      <c r="B67" s="30"/>
      <c r="C67" s="2" t="s">
        <v>167</v>
      </c>
      <c r="D67" s="30" t="s">
        <v>215</v>
      </c>
      <c r="E67" s="2">
        <v>3</v>
      </c>
      <c r="F67" s="2">
        <v>1</v>
      </c>
      <c r="G67" s="31">
        <v>3</v>
      </c>
      <c r="H67" s="32">
        <v>3200</v>
      </c>
      <c r="I67" s="30" t="s">
        <v>208</v>
      </c>
      <c r="J67" s="2">
        <v>32</v>
      </c>
    </row>
    <row r="68" spans="1:10">
      <c r="A68" s="2" t="s">
        <v>37</v>
      </c>
      <c r="B68" s="30"/>
      <c r="C68" s="2" t="s">
        <v>166</v>
      </c>
      <c r="D68" s="30" t="s">
        <v>215</v>
      </c>
      <c r="E68" s="2">
        <v>4</v>
      </c>
      <c r="F68" s="2">
        <v>1</v>
      </c>
      <c r="G68" s="31">
        <v>4</v>
      </c>
      <c r="H68" s="32">
        <v>3200</v>
      </c>
      <c r="I68" s="30" t="s">
        <v>98</v>
      </c>
      <c r="J68" s="2">
        <v>32</v>
      </c>
    </row>
    <row r="69" spans="1:10">
      <c r="A69" s="2" t="s">
        <v>38</v>
      </c>
      <c r="B69" s="30"/>
      <c r="C69" s="2" t="s">
        <v>166</v>
      </c>
      <c r="D69" s="30" t="s">
        <v>215</v>
      </c>
      <c r="E69" s="2">
        <v>4</v>
      </c>
      <c r="F69" s="2">
        <v>1</v>
      </c>
      <c r="G69" s="31">
        <v>4</v>
      </c>
      <c r="H69" s="32">
        <v>3200</v>
      </c>
      <c r="I69" s="30" t="s">
        <v>98</v>
      </c>
      <c r="J69" s="2">
        <v>32</v>
      </c>
    </row>
    <row r="70" spans="1:10">
      <c r="A70" s="2" t="s">
        <v>47</v>
      </c>
      <c r="B70" s="30"/>
      <c r="C70" s="2" t="s">
        <v>168</v>
      </c>
      <c r="D70" s="30" t="s">
        <v>215</v>
      </c>
      <c r="E70" s="2">
        <v>4</v>
      </c>
      <c r="F70" s="2">
        <v>1</v>
      </c>
      <c r="G70" s="31">
        <v>4</v>
      </c>
      <c r="H70" s="32">
        <v>3200</v>
      </c>
      <c r="I70" s="30" t="s">
        <v>209</v>
      </c>
      <c r="J70" s="2">
        <v>32</v>
      </c>
    </row>
    <row r="71" spans="1:10">
      <c r="A71" s="2" t="s">
        <v>161</v>
      </c>
      <c r="B71" s="30" t="b">
        <v>1</v>
      </c>
      <c r="C71" s="2" t="s">
        <v>158</v>
      </c>
      <c r="D71" s="30" t="s">
        <v>192</v>
      </c>
      <c r="E71" s="2"/>
      <c r="F71" s="2">
        <v>0.5</v>
      </c>
      <c r="G71" s="31">
        <v>0.5</v>
      </c>
      <c r="H71" s="32">
        <v>400</v>
      </c>
      <c r="I71" s="30" t="s">
        <v>208</v>
      </c>
      <c r="J71" s="2">
        <v>4</v>
      </c>
    </row>
    <row r="72" spans="1:10">
      <c r="A72" s="2" t="s">
        <v>74</v>
      </c>
      <c r="B72" s="30"/>
      <c r="C72" s="2" t="s">
        <v>167</v>
      </c>
      <c r="D72" s="30" t="s">
        <v>215</v>
      </c>
      <c r="E72" s="2">
        <v>5</v>
      </c>
      <c r="F72" s="2">
        <v>1</v>
      </c>
      <c r="G72" s="31">
        <v>5</v>
      </c>
      <c r="H72" s="32">
        <v>4000</v>
      </c>
      <c r="I72" s="30" t="s">
        <v>209</v>
      </c>
      <c r="J72" s="2">
        <v>40</v>
      </c>
    </row>
    <row r="73" spans="1:10">
      <c r="A73" s="2" t="s">
        <v>75</v>
      </c>
      <c r="B73" s="30"/>
      <c r="C73" s="2" t="s">
        <v>167</v>
      </c>
      <c r="D73" s="30" t="s">
        <v>215</v>
      </c>
      <c r="E73" s="2">
        <v>2</v>
      </c>
      <c r="F73" s="2">
        <v>1</v>
      </c>
      <c r="G73" s="31">
        <v>2</v>
      </c>
      <c r="H73" s="32">
        <v>1600</v>
      </c>
      <c r="I73" s="30" t="s">
        <v>209</v>
      </c>
      <c r="J73" s="2">
        <v>16</v>
      </c>
    </row>
    <row r="74" spans="1:10">
      <c r="A74" s="2" t="s">
        <v>96</v>
      </c>
      <c r="B74" s="30"/>
      <c r="C74" s="2" t="s">
        <v>167</v>
      </c>
      <c r="D74" s="30" t="s">
        <v>215</v>
      </c>
      <c r="E74" s="2">
        <v>5</v>
      </c>
      <c r="F74" s="2">
        <v>1</v>
      </c>
      <c r="G74" s="31">
        <v>5</v>
      </c>
      <c r="H74" s="32">
        <v>4000</v>
      </c>
      <c r="I74" s="30" t="s">
        <v>209</v>
      </c>
      <c r="J74" s="2">
        <v>40</v>
      </c>
    </row>
    <row r="75" spans="1:10">
      <c r="A75" s="2" t="s">
        <v>55</v>
      </c>
      <c r="B75" s="30"/>
      <c r="C75" s="2" t="s">
        <v>167</v>
      </c>
      <c r="D75" s="30" t="s">
        <v>215</v>
      </c>
      <c r="E75" s="2">
        <v>4</v>
      </c>
      <c r="F75" s="2">
        <v>1</v>
      </c>
      <c r="G75" s="31">
        <v>4</v>
      </c>
      <c r="H75" s="32">
        <v>3200</v>
      </c>
      <c r="I75" s="30" t="s">
        <v>102</v>
      </c>
      <c r="J75" s="2">
        <v>32</v>
      </c>
    </row>
    <row r="76" spans="1:10">
      <c r="A76" s="2" t="s">
        <v>48</v>
      </c>
      <c r="B76" s="30"/>
      <c r="C76" s="2" t="s">
        <v>167</v>
      </c>
      <c r="D76" s="30" t="s">
        <v>215</v>
      </c>
      <c r="E76" s="2">
        <v>5</v>
      </c>
      <c r="F76" s="2">
        <v>1</v>
      </c>
      <c r="G76" s="31">
        <v>5</v>
      </c>
      <c r="H76" s="32">
        <v>4000</v>
      </c>
      <c r="I76" s="30" t="s">
        <v>209</v>
      </c>
      <c r="J76" s="2">
        <v>40</v>
      </c>
    </row>
    <row r="77" spans="1:10">
      <c r="A77" s="2" t="s">
        <v>169</v>
      </c>
      <c r="B77" s="30"/>
      <c r="C77" s="2" t="s">
        <v>167</v>
      </c>
      <c r="D77" s="30" t="s">
        <v>215</v>
      </c>
      <c r="E77" s="33"/>
      <c r="F77" s="2">
        <v>1</v>
      </c>
      <c r="G77" s="31">
        <v>1</v>
      </c>
      <c r="H77" s="32">
        <v>800</v>
      </c>
      <c r="I77" s="30" t="s">
        <v>208</v>
      </c>
      <c r="J77" s="33"/>
    </row>
    <row r="78" spans="1:10">
      <c r="A78" s="2" t="s">
        <v>177</v>
      </c>
      <c r="B78" s="30" t="b">
        <v>1</v>
      </c>
      <c r="C78" s="2" t="s">
        <v>158</v>
      </c>
      <c r="D78" s="30" t="s">
        <v>192</v>
      </c>
      <c r="E78" s="2"/>
      <c r="F78" s="2">
        <v>0</v>
      </c>
      <c r="G78" s="31">
        <v>0</v>
      </c>
      <c r="H78" s="32">
        <v>0</v>
      </c>
      <c r="I78" s="30" t="s">
        <v>102</v>
      </c>
      <c r="J78" s="2">
        <v>8</v>
      </c>
    </row>
    <row r="79" spans="1:10">
      <c r="A79" s="2" t="s">
        <v>56</v>
      </c>
      <c r="B79" s="30"/>
      <c r="C79" s="2" t="s">
        <v>167</v>
      </c>
      <c r="D79" s="30" t="s">
        <v>215</v>
      </c>
      <c r="E79" s="2">
        <v>4</v>
      </c>
      <c r="F79" s="2">
        <v>1</v>
      </c>
      <c r="G79" s="31">
        <v>4</v>
      </c>
      <c r="H79" s="32">
        <v>3200</v>
      </c>
      <c r="I79" s="30" t="s">
        <v>102</v>
      </c>
      <c r="J79" s="2">
        <v>32</v>
      </c>
    </row>
    <row r="80" spans="1:10">
      <c r="A80" s="2" t="s">
        <v>64</v>
      </c>
      <c r="B80" s="30"/>
      <c r="C80" s="2" t="s">
        <v>167</v>
      </c>
      <c r="D80" s="30" t="s">
        <v>215</v>
      </c>
      <c r="E80" s="33"/>
      <c r="F80" s="2">
        <v>1</v>
      </c>
      <c r="G80" s="31">
        <v>1</v>
      </c>
      <c r="H80" s="32">
        <v>800</v>
      </c>
      <c r="I80" s="30" t="s">
        <v>102</v>
      </c>
      <c r="J80" s="2">
        <v>8</v>
      </c>
    </row>
    <row r="81" spans="1:10">
      <c r="A81" s="2" t="s">
        <v>57</v>
      </c>
      <c r="B81" s="30"/>
      <c r="C81" s="2" t="s">
        <v>166</v>
      </c>
      <c r="D81" s="30" t="s">
        <v>215</v>
      </c>
      <c r="E81" s="2">
        <v>4</v>
      </c>
      <c r="F81" s="2">
        <v>1</v>
      </c>
      <c r="G81" s="31">
        <v>4</v>
      </c>
      <c r="H81" s="32">
        <v>3200</v>
      </c>
      <c r="I81" s="30" t="s">
        <v>102</v>
      </c>
      <c r="J81" s="2">
        <v>32</v>
      </c>
    </row>
    <row r="82" spans="1:10">
      <c r="A82" s="2" t="s">
        <v>39</v>
      </c>
      <c r="B82" s="30"/>
      <c r="C82" s="2" t="s">
        <v>166</v>
      </c>
      <c r="D82" s="30" t="s">
        <v>215</v>
      </c>
      <c r="E82" s="2">
        <v>4</v>
      </c>
      <c r="F82" s="2">
        <v>1</v>
      </c>
      <c r="G82" s="31">
        <v>4</v>
      </c>
      <c r="H82" s="32">
        <v>3200</v>
      </c>
      <c r="I82" s="30" t="s">
        <v>98</v>
      </c>
      <c r="J82" s="2">
        <v>32</v>
      </c>
    </row>
    <row r="83" spans="1:10">
      <c r="A83" s="2" t="s">
        <v>160</v>
      </c>
      <c r="B83" s="30" t="b">
        <v>1</v>
      </c>
      <c r="C83" s="2" t="s">
        <v>158</v>
      </c>
      <c r="D83" s="30" t="s">
        <v>192</v>
      </c>
      <c r="E83" s="2"/>
      <c r="F83" s="2">
        <v>0</v>
      </c>
      <c r="G83" s="31">
        <v>0</v>
      </c>
      <c r="H83" s="32">
        <v>0</v>
      </c>
      <c r="I83" s="30" t="s">
        <v>98</v>
      </c>
      <c r="J83" s="2">
        <v>8</v>
      </c>
    </row>
    <row r="84" spans="1:10">
      <c r="A84" s="2" t="s">
        <v>76</v>
      </c>
      <c r="B84" s="30"/>
      <c r="C84" s="2" t="s">
        <v>166</v>
      </c>
      <c r="D84" s="30" t="s">
        <v>215</v>
      </c>
      <c r="E84" s="2">
        <v>4</v>
      </c>
      <c r="F84" s="2">
        <v>1</v>
      </c>
      <c r="G84" s="31">
        <v>4</v>
      </c>
      <c r="H84" s="32">
        <v>3200</v>
      </c>
      <c r="I84" s="30" t="s">
        <v>98</v>
      </c>
      <c r="J84" s="2">
        <v>32</v>
      </c>
    </row>
    <row r="85" spans="1:10">
      <c r="A85" s="2" t="s">
        <v>77</v>
      </c>
      <c r="B85" s="30"/>
      <c r="C85" s="2" t="s">
        <v>167</v>
      </c>
      <c r="D85" s="30" t="s">
        <v>215</v>
      </c>
      <c r="E85" s="2">
        <v>4</v>
      </c>
      <c r="F85" s="2">
        <v>1</v>
      </c>
      <c r="G85" s="31">
        <v>4</v>
      </c>
      <c r="H85" s="32">
        <v>3200</v>
      </c>
      <c r="I85" s="30" t="s">
        <v>209</v>
      </c>
      <c r="J85" s="2">
        <v>32</v>
      </c>
    </row>
    <row r="86" spans="1:10">
      <c r="A86" s="2" t="s">
        <v>53</v>
      </c>
      <c r="B86" s="30" t="b">
        <v>1</v>
      </c>
      <c r="C86" s="2" t="s">
        <v>168</v>
      </c>
      <c r="D86" s="30" t="s">
        <v>215</v>
      </c>
      <c r="E86" s="2">
        <v>4</v>
      </c>
      <c r="F86" s="2">
        <v>5.5</v>
      </c>
      <c r="G86" s="31">
        <v>5.5</v>
      </c>
      <c r="H86" s="32">
        <v>4400</v>
      </c>
      <c r="I86" s="30" t="s">
        <v>193</v>
      </c>
      <c r="J86" s="2">
        <v>32</v>
      </c>
    </row>
    <row r="87" spans="1:10">
      <c r="A87" s="2" t="s">
        <v>78</v>
      </c>
      <c r="B87" s="30"/>
      <c r="C87" s="2" t="s">
        <v>167</v>
      </c>
      <c r="D87" s="30" t="s">
        <v>215</v>
      </c>
      <c r="E87" s="2">
        <v>3</v>
      </c>
      <c r="F87" s="2">
        <v>1</v>
      </c>
      <c r="G87" s="31">
        <v>3</v>
      </c>
      <c r="H87" s="32">
        <v>2400</v>
      </c>
      <c r="I87" s="30" t="s">
        <v>208</v>
      </c>
      <c r="J87" s="2">
        <v>24</v>
      </c>
    </row>
    <row r="88" spans="1:10">
      <c r="A88" s="2" t="s">
        <v>59</v>
      </c>
      <c r="B88" s="30"/>
      <c r="C88" s="2" t="s">
        <v>167</v>
      </c>
      <c r="D88" s="30" t="s">
        <v>215</v>
      </c>
      <c r="E88" s="2">
        <v>4</v>
      </c>
      <c r="F88" s="2">
        <v>1</v>
      </c>
      <c r="G88" s="31">
        <v>4</v>
      </c>
      <c r="H88" s="32">
        <v>3200</v>
      </c>
      <c r="I88" s="30" t="s">
        <v>102</v>
      </c>
      <c r="J88" s="2">
        <v>32</v>
      </c>
    </row>
    <row r="89" spans="1:10">
      <c r="A89" s="2" t="s">
        <v>40</v>
      </c>
      <c r="B89" s="30"/>
      <c r="C89" s="2" t="s">
        <v>166</v>
      </c>
      <c r="D89" s="30" t="s">
        <v>215</v>
      </c>
      <c r="E89" s="2">
        <v>4</v>
      </c>
      <c r="F89" s="2">
        <v>1</v>
      </c>
      <c r="G89" s="31">
        <v>4</v>
      </c>
      <c r="H89" s="32">
        <v>3200</v>
      </c>
      <c r="I89" s="30" t="s">
        <v>98</v>
      </c>
      <c r="J89" s="2">
        <v>32</v>
      </c>
    </row>
    <row r="90" spans="1:10">
      <c r="A90" s="2" t="s">
        <v>46</v>
      </c>
      <c r="B90" s="30"/>
      <c r="C90" s="2" t="s">
        <v>167</v>
      </c>
      <c r="D90" s="30" t="s">
        <v>215</v>
      </c>
      <c r="E90" s="2">
        <v>5</v>
      </c>
      <c r="F90" s="2">
        <v>1</v>
      </c>
      <c r="G90" s="31">
        <v>5</v>
      </c>
      <c r="H90" s="32">
        <v>4000</v>
      </c>
      <c r="I90" s="30" t="s">
        <v>209</v>
      </c>
      <c r="J90" s="2">
        <v>40</v>
      </c>
    </row>
    <row r="91" spans="1:10">
      <c r="A91" s="2" t="s">
        <v>174</v>
      </c>
      <c r="B91" s="30" t="b">
        <v>1</v>
      </c>
      <c r="C91" s="2" t="s">
        <v>158</v>
      </c>
      <c r="D91" s="30" t="s">
        <v>192</v>
      </c>
      <c r="E91" s="2"/>
      <c r="F91" s="2">
        <v>0</v>
      </c>
      <c r="G91" s="31">
        <v>0</v>
      </c>
      <c r="H91" s="32">
        <v>0</v>
      </c>
      <c r="I91" s="30" t="s">
        <v>193</v>
      </c>
      <c r="J91" s="2">
        <v>15</v>
      </c>
    </row>
    <row r="92" spans="1:10">
      <c r="A92" s="2" t="s">
        <v>110</v>
      </c>
      <c r="B92" s="30" t="b">
        <v>1</v>
      </c>
      <c r="C92" s="2" t="s">
        <v>158</v>
      </c>
      <c r="D92" s="30" t="s">
        <v>192</v>
      </c>
      <c r="E92" s="2"/>
      <c r="F92" s="2">
        <v>0</v>
      </c>
      <c r="G92" s="31">
        <v>0</v>
      </c>
      <c r="H92" s="32">
        <v>0</v>
      </c>
      <c r="I92" s="30" t="s">
        <v>193</v>
      </c>
      <c r="J92" s="2">
        <v>15</v>
      </c>
    </row>
    <row r="93" spans="1:10">
      <c r="A93" s="2" t="s">
        <v>175</v>
      </c>
      <c r="B93" s="30" t="b">
        <v>1</v>
      </c>
      <c r="C93" s="2" t="s">
        <v>158</v>
      </c>
      <c r="D93" s="30" t="s">
        <v>192</v>
      </c>
      <c r="E93" s="2"/>
      <c r="F93" s="2">
        <v>0</v>
      </c>
      <c r="G93" s="31">
        <v>0</v>
      </c>
      <c r="H93" s="32">
        <v>0</v>
      </c>
      <c r="I93" s="30" t="s">
        <v>193</v>
      </c>
      <c r="J93" s="2">
        <v>8</v>
      </c>
    </row>
    <row r="94" spans="1:10">
      <c r="A94" s="2" t="s">
        <v>118</v>
      </c>
      <c r="B94" s="30" t="b">
        <v>1</v>
      </c>
      <c r="C94" s="2" t="s">
        <v>158</v>
      </c>
      <c r="D94" s="30" t="s">
        <v>192</v>
      </c>
      <c r="E94" s="2"/>
      <c r="F94" s="2">
        <v>0</v>
      </c>
      <c r="G94" s="31">
        <v>0</v>
      </c>
      <c r="H94" s="32">
        <v>0</v>
      </c>
      <c r="I94" s="30" t="s">
        <v>193</v>
      </c>
      <c r="J94" s="2">
        <v>15</v>
      </c>
    </row>
    <row r="95" spans="1:10">
      <c r="A95" s="2" t="s">
        <v>152</v>
      </c>
      <c r="B95" s="30" t="b">
        <v>1</v>
      </c>
      <c r="C95" s="2" t="s">
        <v>158</v>
      </c>
      <c r="D95" s="30" t="s">
        <v>192</v>
      </c>
      <c r="E95" s="2"/>
      <c r="F95" s="2">
        <v>0</v>
      </c>
      <c r="G95" s="31">
        <v>0</v>
      </c>
      <c r="H95" s="32">
        <v>0</v>
      </c>
      <c r="I95" s="30" t="s">
        <v>193</v>
      </c>
      <c r="J95" s="2">
        <v>15</v>
      </c>
    </row>
    <row r="96" spans="1:10">
      <c r="A96" s="2" t="s">
        <v>151</v>
      </c>
      <c r="B96" s="30" t="b">
        <v>1</v>
      </c>
      <c r="C96" s="2" t="s">
        <v>158</v>
      </c>
      <c r="D96" s="30" t="s">
        <v>192</v>
      </c>
      <c r="E96" s="2"/>
      <c r="F96" s="2">
        <v>0</v>
      </c>
      <c r="G96" s="31">
        <v>0</v>
      </c>
      <c r="H96" s="32">
        <v>0</v>
      </c>
      <c r="I96" s="30" t="s">
        <v>193</v>
      </c>
      <c r="J96" s="2">
        <v>15</v>
      </c>
    </row>
    <row r="97" spans="1:10">
      <c r="A97" s="2" t="s">
        <v>66</v>
      </c>
      <c r="B97" s="30"/>
      <c r="C97" s="2" t="s">
        <v>167</v>
      </c>
      <c r="D97" s="30" t="s">
        <v>215</v>
      </c>
      <c r="E97" s="2">
        <v>4</v>
      </c>
      <c r="F97" s="2">
        <v>1</v>
      </c>
      <c r="G97" s="31">
        <v>4</v>
      </c>
      <c r="H97" s="32">
        <v>3200</v>
      </c>
      <c r="I97" s="30" t="s">
        <v>98</v>
      </c>
      <c r="J97" s="2">
        <v>32</v>
      </c>
    </row>
    <row r="98" spans="1:10">
      <c r="A98" s="2" t="s">
        <v>41</v>
      </c>
      <c r="B98" s="30"/>
      <c r="C98" s="2" t="s">
        <v>167</v>
      </c>
      <c r="D98" s="30" t="s">
        <v>215</v>
      </c>
      <c r="E98" s="2">
        <v>4</v>
      </c>
      <c r="F98" s="2">
        <v>1</v>
      </c>
      <c r="G98" s="31">
        <v>4</v>
      </c>
      <c r="H98" s="32">
        <v>3200</v>
      </c>
      <c r="I98" s="30" t="s">
        <v>193</v>
      </c>
      <c r="J98" s="2">
        <v>32</v>
      </c>
    </row>
    <row r="99" spans="1:10">
      <c r="A99" s="2" t="s">
        <v>79</v>
      </c>
      <c r="B99" s="30"/>
      <c r="C99" s="2" t="s">
        <v>168</v>
      </c>
      <c r="D99" s="30" t="s">
        <v>215</v>
      </c>
      <c r="E99" s="2">
        <v>4</v>
      </c>
      <c r="F99" s="2">
        <v>1</v>
      </c>
      <c r="G99" s="31">
        <v>4</v>
      </c>
      <c r="H99" s="32">
        <v>3200</v>
      </c>
      <c r="I99" s="30" t="s">
        <v>209</v>
      </c>
      <c r="J99" s="2">
        <v>32</v>
      </c>
    </row>
    <row r="100" spans="1:10">
      <c r="A100" s="2" t="s">
        <v>80</v>
      </c>
      <c r="B100" s="30"/>
      <c r="C100" s="2" t="s">
        <v>167</v>
      </c>
      <c r="D100" s="30" t="s">
        <v>215</v>
      </c>
      <c r="E100" s="2">
        <v>2</v>
      </c>
      <c r="F100" s="2">
        <v>1</v>
      </c>
      <c r="G100" s="31">
        <v>2</v>
      </c>
      <c r="H100" s="32">
        <v>1600</v>
      </c>
      <c r="I100" s="30" t="s">
        <v>209</v>
      </c>
      <c r="J100" s="2">
        <v>10</v>
      </c>
    </row>
    <row r="101" spans="1:10">
      <c r="A101" s="2" t="s">
        <v>81</v>
      </c>
      <c r="B101" s="30"/>
      <c r="C101" s="2" t="s">
        <v>167</v>
      </c>
      <c r="D101" s="30" t="s">
        <v>215</v>
      </c>
      <c r="E101" s="2">
        <v>4</v>
      </c>
      <c r="F101" s="2">
        <v>1</v>
      </c>
      <c r="G101" s="31">
        <v>4</v>
      </c>
      <c r="H101" s="32">
        <v>3200</v>
      </c>
      <c r="I101" s="30" t="s">
        <v>209</v>
      </c>
      <c r="J101" s="2">
        <v>32</v>
      </c>
    </row>
    <row r="102" spans="1:10">
      <c r="A102" s="2" t="s">
        <v>45</v>
      </c>
      <c r="B102" s="30"/>
      <c r="C102" s="2" t="s">
        <v>168</v>
      </c>
      <c r="D102" s="30" t="s">
        <v>215</v>
      </c>
      <c r="E102" s="2">
        <v>4</v>
      </c>
      <c r="F102" s="2">
        <v>1</v>
      </c>
      <c r="G102" s="31">
        <v>4</v>
      </c>
      <c r="H102" s="32">
        <v>3200</v>
      </c>
      <c r="I102" s="30" t="s">
        <v>208</v>
      </c>
      <c r="J102" s="2">
        <v>32</v>
      </c>
    </row>
  </sheetData>
  <sheetProtection algorithmName="SHA-512" hashValue="WyS+mv0bP4nBJH0VU8j6ZwjhlHuqzKDfdlhV+m+BP5SdMCD0YhcPmV5250LWli/nLT90KAgdzHHLQDt080PCiw==" saltValue="JBx1/b1nNndOQQfpUc2qd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8ABB-3C01-45D2-A0F8-898B64164EB6}">
  <sheetPr codeName="Sheet7">
    <outlinePr summaryBelow="0"/>
  </sheetPr>
  <dimension ref="A1:J171"/>
  <sheetViews>
    <sheetView topLeftCell="A120" workbookViewId="0">
      <selection activeCell="B102" sqref="B102"/>
    </sheetView>
  </sheetViews>
  <sheetFormatPr baseColWidth="10" defaultColWidth="8.83203125" defaultRowHeight="15"/>
  <cols>
    <col min="1" max="1" width="96.33203125" bestFit="1" customWidth="1"/>
    <col min="2" max="2" width="21.83203125" customWidth="1"/>
    <col min="3" max="3" width="41.5" bestFit="1" customWidth="1"/>
    <col min="4" max="4" width="27.6640625" bestFit="1" customWidth="1"/>
    <col min="5" max="5" width="8.5" bestFit="1" customWidth="1"/>
    <col min="6" max="6" width="26.1640625" bestFit="1" customWidth="1"/>
    <col min="7" max="7" width="34.1640625" bestFit="1" customWidth="1"/>
    <col min="8" max="8" width="31" bestFit="1" customWidth="1"/>
    <col min="9" max="9" width="8.5" bestFit="1" customWidth="1"/>
    <col min="10" max="10" width="12.83203125" bestFit="1" customWidth="1"/>
  </cols>
  <sheetData>
    <row r="1" spans="1:10" ht="16">
      <c r="A1" s="1" t="s">
        <v>31</v>
      </c>
      <c r="B1" s="1" t="s">
        <v>184</v>
      </c>
      <c r="C1" s="1" t="s">
        <v>52</v>
      </c>
      <c r="D1" s="1" t="s">
        <v>185</v>
      </c>
      <c r="E1" s="1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1" t="s">
        <v>191</v>
      </c>
    </row>
    <row r="2" spans="1:10" ht="14.5" customHeight="1">
      <c r="A2" s="2" t="s">
        <v>105</v>
      </c>
      <c r="B2" s="30"/>
      <c r="C2" s="2" t="s">
        <v>158</v>
      </c>
      <c r="D2" s="30" t="s">
        <v>192</v>
      </c>
      <c r="E2" s="2"/>
      <c r="F2" s="2">
        <v>1</v>
      </c>
      <c r="G2" s="31">
        <v>1</v>
      </c>
      <c r="H2" s="32">
        <v>800</v>
      </c>
      <c r="I2" s="30" t="s">
        <v>193</v>
      </c>
      <c r="J2" s="2">
        <v>10</v>
      </c>
    </row>
    <row r="3" spans="1:10" ht="14.5" customHeight="1">
      <c r="A3" s="2" t="s">
        <v>194</v>
      </c>
      <c r="B3" s="30"/>
      <c r="C3" s="2" t="s">
        <v>158</v>
      </c>
      <c r="D3" s="30" t="s">
        <v>192</v>
      </c>
      <c r="E3" s="2"/>
      <c r="F3" s="2">
        <v>1</v>
      </c>
      <c r="G3" s="31">
        <v>1</v>
      </c>
      <c r="H3" s="32">
        <v>800</v>
      </c>
      <c r="I3" s="30" t="s">
        <v>195</v>
      </c>
      <c r="J3" s="33"/>
    </row>
    <row r="4" spans="1:10" ht="14.5" customHeight="1">
      <c r="A4" s="2" t="s">
        <v>196</v>
      </c>
      <c r="B4" s="30"/>
      <c r="C4" s="2" t="s">
        <v>158</v>
      </c>
      <c r="D4" s="30" t="s">
        <v>192</v>
      </c>
      <c r="E4" s="2"/>
      <c r="F4" s="2">
        <v>1</v>
      </c>
      <c r="G4" s="31">
        <v>1</v>
      </c>
      <c r="H4" s="32">
        <v>800</v>
      </c>
      <c r="I4" s="30" t="s">
        <v>195</v>
      </c>
      <c r="J4" s="33"/>
    </row>
    <row r="5" spans="1:10" ht="14.5" customHeight="1">
      <c r="A5" s="2" t="s">
        <v>197</v>
      </c>
      <c r="B5" s="30"/>
      <c r="C5" s="2" t="s">
        <v>158</v>
      </c>
      <c r="D5" s="30" t="s">
        <v>192</v>
      </c>
      <c r="E5" s="2"/>
      <c r="F5" s="2">
        <v>1</v>
      </c>
      <c r="G5" s="31">
        <v>1</v>
      </c>
      <c r="H5" s="32">
        <v>800</v>
      </c>
      <c r="I5" s="30" t="s">
        <v>195</v>
      </c>
      <c r="J5" s="33"/>
    </row>
    <row r="6" spans="1:10" ht="14.5" customHeight="1">
      <c r="A6" s="2" t="s">
        <v>198</v>
      </c>
      <c r="B6" s="30"/>
      <c r="C6" s="2" t="s">
        <v>158</v>
      </c>
      <c r="D6" s="30" t="s">
        <v>192</v>
      </c>
      <c r="E6" s="2"/>
      <c r="F6" s="2">
        <v>1</v>
      </c>
      <c r="G6" s="31">
        <v>1</v>
      </c>
      <c r="H6" s="32">
        <v>800</v>
      </c>
      <c r="I6" s="30" t="s">
        <v>195</v>
      </c>
      <c r="J6" s="33"/>
    </row>
    <row r="7" spans="1:10" ht="14.5" customHeight="1">
      <c r="A7" s="2" t="s">
        <v>199</v>
      </c>
      <c r="B7" s="30"/>
      <c r="C7" s="2" t="s">
        <v>158</v>
      </c>
      <c r="D7" s="30" t="s">
        <v>192</v>
      </c>
      <c r="E7" s="2"/>
      <c r="F7" s="2">
        <v>1</v>
      </c>
      <c r="G7" s="31">
        <v>1</v>
      </c>
      <c r="H7" s="32">
        <v>800</v>
      </c>
      <c r="I7" s="30" t="s">
        <v>195</v>
      </c>
      <c r="J7" s="33"/>
    </row>
    <row r="8" spans="1:10" ht="14.5" customHeight="1">
      <c r="A8" s="2" t="s">
        <v>200</v>
      </c>
      <c r="B8" s="30"/>
      <c r="C8" s="2" t="s">
        <v>158</v>
      </c>
      <c r="D8" s="30" t="s">
        <v>192</v>
      </c>
      <c r="E8" s="2"/>
      <c r="F8" s="2">
        <v>1</v>
      </c>
      <c r="G8" s="31">
        <v>1</v>
      </c>
      <c r="H8" s="32">
        <v>800</v>
      </c>
      <c r="I8" s="30" t="s">
        <v>195</v>
      </c>
      <c r="J8" s="33"/>
    </row>
    <row r="9" spans="1:10" ht="14.5" customHeight="1">
      <c r="A9" s="2" t="s">
        <v>201</v>
      </c>
      <c r="B9" s="30"/>
      <c r="C9" s="2" t="s">
        <v>158</v>
      </c>
      <c r="D9" s="30" t="s">
        <v>192</v>
      </c>
      <c r="E9" s="2"/>
      <c r="F9" s="2">
        <v>1</v>
      </c>
      <c r="G9" s="31">
        <v>1</v>
      </c>
      <c r="H9" s="32">
        <v>800</v>
      </c>
      <c r="I9" s="30" t="s">
        <v>195</v>
      </c>
      <c r="J9" s="33"/>
    </row>
    <row r="10" spans="1:10" ht="14.5" customHeight="1">
      <c r="A10" s="2" t="s">
        <v>202</v>
      </c>
      <c r="B10" s="30"/>
      <c r="C10" s="2" t="s">
        <v>158</v>
      </c>
      <c r="D10" s="30" t="s">
        <v>192</v>
      </c>
      <c r="E10" s="2"/>
      <c r="F10" s="2">
        <v>1</v>
      </c>
      <c r="G10" s="31">
        <v>1</v>
      </c>
      <c r="H10" s="32">
        <v>800</v>
      </c>
      <c r="I10" s="30" t="s">
        <v>195</v>
      </c>
      <c r="J10" s="33"/>
    </row>
    <row r="11" spans="1:10" ht="14.5" customHeight="1">
      <c r="A11" s="2" t="s">
        <v>203</v>
      </c>
      <c r="B11" s="30"/>
      <c r="C11" s="2" t="s">
        <v>158</v>
      </c>
      <c r="D11" s="30" t="s">
        <v>192</v>
      </c>
      <c r="E11" s="2"/>
      <c r="F11" s="2">
        <v>1</v>
      </c>
      <c r="G11" s="31">
        <v>1</v>
      </c>
      <c r="H11" s="32">
        <v>800</v>
      </c>
      <c r="I11" s="30" t="s">
        <v>195</v>
      </c>
      <c r="J11" s="33"/>
    </row>
    <row r="12" spans="1:10" ht="14.5" customHeight="1">
      <c r="A12" s="2" t="s">
        <v>204</v>
      </c>
      <c r="B12" s="30"/>
      <c r="C12" s="2" t="s">
        <v>158</v>
      </c>
      <c r="D12" s="30" t="s">
        <v>192</v>
      </c>
      <c r="E12" s="2"/>
      <c r="F12" s="2">
        <v>1</v>
      </c>
      <c r="G12" s="31">
        <v>1</v>
      </c>
      <c r="H12" s="32">
        <v>800</v>
      </c>
      <c r="I12" s="30" t="s">
        <v>195</v>
      </c>
      <c r="J12" s="33"/>
    </row>
    <row r="13" spans="1:10" ht="14.5" customHeight="1">
      <c r="A13" s="2" t="s">
        <v>205</v>
      </c>
      <c r="B13" s="30"/>
      <c r="C13" s="2" t="s">
        <v>158</v>
      </c>
      <c r="D13" s="30" t="s">
        <v>192</v>
      </c>
      <c r="E13" s="2"/>
      <c r="F13" s="2">
        <v>1</v>
      </c>
      <c r="G13" s="31">
        <v>1</v>
      </c>
      <c r="H13" s="32">
        <v>800</v>
      </c>
      <c r="I13" s="30" t="s">
        <v>195</v>
      </c>
      <c r="J13" s="33"/>
    </row>
    <row r="14" spans="1:10" ht="14.5" customHeight="1">
      <c r="A14" s="2" t="s">
        <v>206</v>
      </c>
      <c r="B14" s="30"/>
      <c r="C14" s="2" t="s">
        <v>158</v>
      </c>
      <c r="D14" s="30" t="s">
        <v>192</v>
      </c>
      <c r="E14" s="2"/>
      <c r="F14" s="2">
        <v>1</v>
      </c>
      <c r="G14" s="31">
        <v>1</v>
      </c>
      <c r="H14" s="32">
        <v>800</v>
      </c>
      <c r="I14" s="30" t="s">
        <v>195</v>
      </c>
      <c r="J14" s="33"/>
    </row>
    <row r="15" spans="1:10" ht="14.5" customHeight="1">
      <c r="A15" s="2" t="s">
        <v>207</v>
      </c>
      <c r="B15" s="30"/>
      <c r="C15" s="2" t="s">
        <v>158</v>
      </c>
      <c r="D15" s="30" t="s">
        <v>192</v>
      </c>
      <c r="E15" s="2"/>
      <c r="F15" s="2">
        <v>1</v>
      </c>
      <c r="G15" s="31">
        <v>1</v>
      </c>
      <c r="H15" s="32">
        <v>800</v>
      </c>
      <c r="I15" s="30" t="s">
        <v>195</v>
      </c>
      <c r="J15" s="33"/>
    </row>
    <row r="16" spans="1:10">
      <c r="A16" s="2" t="s">
        <v>87</v>
      </c>
      <c r="B16" s="30"/>
      <c r="C16" s="2" t="s">
        <v>158</v>
      </c>
      <c r="D16" s="30" t="s">
        <v>192</v>
      </c>
      <c r="E16" s="2"/>
      <c r="F16" s="2">
        <v>1</v>
      </c>
      <c r="G16" s="31">
        <v>1</v>
      </c>
      <c r="H16" s="32">
        <v>800</v>
      </c>
      <c r="I16" s="30" t="s">
        <v>208</v>
      </c>
      <c r="J16" s="2">
        <v>25</v>
      </c>
    </row>
    <row r="17" spans="1:10" ht="14.5" customHeight="1">
      <c r="A17" s="2" t="s">
        <v>174</v>
      </c>
      <c r="B17" s="30" t="b">
        <v>1</v>
      </c>
      <c r="C17" s="2" t="s">
        <v>158</v>
      </c>
      <c r="D17" s="30" t="s">
        <v>192</v>
      </c>
      <c r="E17" s="2"/>
      <c r="F17" s="2">
        <v>0</v>
      </c>
      <c r="G17" s="31">
        <v>0</v>
      </c>
      <c r="H17" s="32">
        <v>0</v>
      </c>
      <c r="I17" s="30" t="s">
        <v>193</v>
      </c>
      <c r="J17" s="2">
        <v>15</v>
      </c>
    </row>
    <row r="18" spans="1:10" ht="14.5" customHeight="1">
      <c r="A18" s="2" t="s">
        <v>91</v>
      </c>
      <c r="B18" s="30"/>
      <c r="C18" s="2" t="s">
        <v>158</v>
      </c>
      <c r="D18" s="30" t="s">
        <v>192</v>
      </c>
      <c r="E18" s="2"/>
      <c r="F18" s="2">
        <v>1</v>
      </c>
      <c r="G18" s="31">
        <v>1</v>
      </c>
      <c r="H18" s="32">
        <v>800</v>
      </c>
      <c r="I18" s="30" t="s">
        <v>102</v>
      </c>
      <c r="J18" s="2">
        <v>15</v>
      </c>
    </row>
    <row r="19" spans="1:10" ht="14.5" customHeight="1">
      <c r="A19" s="2" t="s">
        <v>92</v>
      </c>
      <c r="B19" s="30"/>
      <c r="C19" s="2" t="s">
        <v>158</v>
      </c>
      <c r="D19" s="30" t="s">
        <v>192</v>
      </c>
      <c r="E19" s="2"/>
      <c r="F19" s="2">
        <v>1</v>
      </c>
      <c r="G19" s="31">
        <v>1</v>
      </c>
      <c r="H19" s="32">
        <v>800</v>
      </c>
      <c r="I19" s="30" t="s">
        <v>102</v>
      </c>
      <c r="J19" s="2">
        <v>12</v>
      </c>
    </row>
    <row r="20" spans="1:10">
      <c r="A20" s="2" t="s">
        <v>67</v>
      </c>
      <c r="B20" s="30"/>
      <c r="C20" s="2" t="s">
        <v>158</v>
      </c>
      <c r="D20" s="30" t="s">
        <v>192</v>
      </c>
      <c r="E20" s="2"/>
      <c r="F20" s="2">
        <v>1</v>
      </c>
      <c r="G20" s="31">
        <v>1</v>
      </c>
      <c r="H20" s="32">
        <v>800</v>
      </c>
      <c r="I20" s="30" t="s">
        <v>209</v>
      </c>
      <c r="J20" s="2">
        <v>25</v>
      </c>
    </row>
    <row r="21" spans="1:10" ht="14.5" customHeight="1">
      <c r="A21" s="2" t="s">
        <v>110</v>
      </c>
      <c r="B21" s="30" t="b">
        <v>1</v>
      </c>
      <c r="C21" s="2" t="s">
        <v>158</v>
      </c>
      <c r="D21" s="30" t="s">
        <v>192</v>
      </c>
      <c r="E21" s="2"/>
      <c r="F21" s="2">
        <v>0</v>
      </c>
      <c r="G21" s="31">
        <v>0</v>
      </c>
      <c r="H21" s="32">
        <v>0</v>
      </c>
      <c r="I21" s="30" t="s">
        <v>193</v>
      </c>
      <c r="J21" s="2">
        <v>15</v>
      </c>
    </row>
    <row r="22" spans="1:10">
      <c r="A22" s="2" t="s">
        <v>159</v>
      </c>
      <c r="B22" s="30"/>
      <c r="C22" s="2" t="s">
        <v>158</v>
      </c>
      <c r="D22" s="30" t="s">
        <v>192</v>
      </c>
      <c r="E22" s="2"/>
      <c r="F22" s="2">
        <v>1</v>
      </c>
      <c r="G22" s="31">
        <v>1</v>
      </c>
      <c r="H22" s="32">
        <v>800</v>
      </c>
      <c r="I22" s="30" t="s">
        <v>98</v>
      </c>
      <c r="J22" s="33"/>
    </row>
    <row r="23" spans="1:10">
      <c r="A23" s="2" t="s">
        <v>68</v>
      </c>
      <c r="B23" s="30"/>
      <c r="C23" s="2" t="s">
        <v>158</v>
      </c>
      <c r="D23" s="30" t="s">
        <v>192</v>
      </c>
      <c r="E23" s="2"/>
      <c r="F23" s="2">
        <v>1</v>
      </c>
      <c r="G23" s="31">
        <v>1</v>
      </c>
      <c r="H23" s="32">
        <v>800</v>
      </c>
      <c r="I23" s="30" t="s">
        <v>209</v>
      </c>
      <c r="J23" s="2">
        <v>10</v>
      </c>
    </row>
    <row r="24" spans="1:10">
      <c r="A24" s="2" t="s">
        <v>69</v>
      </c>
      <c r="B24" s="30"/>
      <c r="C24" s="2" t="s">
        <v>158</v>
      </c>
      <c r="D24" s="30" t="s">
        <v>192</v>
      </c>
      <c r="E24" s="2"/>
      <c r="F24" s="2">
        <v>1</v>
      </c>
      <c r="G24" s="31">
        <v>1</v>
      </c>
      <c r="H24" s="32">
        <v>800</v>
      </c>
      <c r="I24" s="30" t="s">
        <v>208</v>
      </c>
      <c r="J24" s="2">
        <v>10</v>
      </c>
    </row>
    <row r="25" spans="1:10" ht="14.5" customHeight="1">
      <c r="A25" s="2" t="s">
        <v>177</v>
      </c>
      <c r="B25" s="30" t="b">
        <v>1</v>
      </c>
      <c r="C25" s="2" t="s">
        <v>158</v>
      </c>
      <c r="D25" s="30" t="s">
        <v>192</v>
      </c>
      <c r="E25" s="2"/>
      <c r="F25" s="2">
        <v>0</v>
      </c>
      <c r="G25" s="31">
        <v>0</v>
      </c>
      <c r="H25" s="32">
        <v>0</v>
      </c>
      <c r="I25" s="30" t="s">
        <v>102</v>
      </c>
      <c r="J25" s="2">
        <v>8</v>
      </c>
    </row>
    <row r="26" spans="1:10">
      <c r="A26" s="2" t="s">
        <v>160</v>
      </c>
      <c r="B26" s="30" t="b">
        <v>1</v>
      </c>
      <c r="C26" s="2" t="s">
        <v>158</v>
      </c>
      <c r="D26" s="30" t="s">
        <v>192</v>
      </c>
      <c r="E26" s="2"/>
      <c r="F26" s="2">
        <v>0</v>
      </c>
      <c r="G26" s="31">
        <v>0</v>
      </c>
      <c r="H26" s="32">
        <v>0</v>
      </c>
      <c r="I26" s="30" t="s">
        <v>98</v>
      </c>
      <c r="J26" s="2">
        <v>8</v>
      </c>
    </row>
    <row r="27" spans="1:10">
      <c r="A27" s="2" t="s">
        <v>175</v>
      </c>
      <c r="B27" s="30" t="b">
        <v>1</v>
      </c>
      <c r="C27" s="2" t="s">
        <v>158</v>
      </c>
      <c r="D27" s="30" t="s">
        <v>192</v>
      </c>
      <c r="E27" s="2"/>
      <c r="F27" s="2">
        <v>0</v>
      </c>
      <c r="G27" s="31">
        <v>0</v>
      </c>
      <c r="H27" s="32">
        <v>0</v>
      </c>
      <c r="I27" s="30" t="s">
        <v>193</v>
      </c>
      <c r="J27" s="2">
        <v>8</v>
      </c>
    </row>
    <row r="28" spans="1:10">
      <c r="A28" s="2" t="s">
        <v>70</v>
      </c>
      <c r="B28" s="30"/>
      <c r="C28" s="2" t="s">
        <v>158</v>
      </c>
      <c r="D28" s="30" t="s">
        <v>192</v>
      </c>
      <c r="E28" s="2"/>
      <c r="F28" s="2">
        <v>1</v>
      </c>
      <c r="G28" s="31">
        <v>1</v>
      </c>
      <c r="H28" s="32">
        <v>800</v>
      </c>
      <c r="I28" s="30" t="s">
        <v>208</v>
      </c>
      <c r="J28" s="2">
        <v>5.5</v>
      </c>
    </row>
    <row r="29" spans="1:10">
      <c r="A29" s="2" t="s">
        <v>114</v>
      </c>
      <c r="B29" s="30"/>
      <c r="C29" s="2" t="s">
        <v>158</v>
      </c>
      <c r="D29" s="30" t="s">
        <v>192</v>
      </c>
      <c r="E29" s="2"/>
      <c r="F29" s="2">
        <v>1</v>
      </c>
      <c r="G29" s="31">
        <v>1</v>
      </c>
      <c r="H29" s="32">
        <v>800</v>
      </c>
      <c r="I29" s="30" t="s">
        <v>210</v>
      </c>
      <c r="J29" s="2">
        <v>17</v>
      </c>
    </row>
    <row r="30" spans="1:10">
      <c r="A30" s="2" t="s">
        <v>88</v>
      </c>
      <c r="B30" s="30"/>
      <c r="C30" s="2" t="s">
        <v>158</v>
      </c>
      <c r="D30" s="30" t="s">
        <v>192</v>
      </c>
      <c r="E30" s="2"/>
      <c r="F30" s="2">
        <v>1</v>
      </c>
      <c r="G30" s="31">
        <v>1</v>
      </c>
      <c r="H30" s="32">
        <v>800</v>
      </c>
      <c r="I30" s="30" t="s">
        <v>208</v>
      </c>
      <c r="J30" s="2">
        <v>12</v>
      </c>
    </row>
    <row r="31" spans="1:10">
      <c r="A31" s="2" t="s">
        <v>63</v>
      </c>
      <c r="B31" s="30"/>
      <c r="C31" s="2" t="s">
        <v>158</v>
      </c>
      <c r="D31" s="30" t="s">
        <v>192</v>
      </c>
      <c r="E31" s="2"/>
      <c r="F31" s="2">
        <v>1</v>
      </c>
      <c r="G31" s="31">
        <v>1</v>
      </c>
      <c r="H31" s="32">
        <v>800</v>
      </c>
      <c r="I31" s="30" t="s">
        <v>208</v>
      </c>
      <c r="J31" s="2">
        <v>10</v>
      </c>
    </row>
    <row r="32" spans="1:10">
      <c r="A32" s="2" t="s">
        <v>178</v>
      </c>
      <c r="B32" s="30"/>
      <c r="C32" s="2" t="s">
        <v>158</v>
      </c>
      <c r="D32" s="30" t="s">
        <v>192</v>
      </c>
      <c r="E32" s="2"/>
      <c r="F32" s="2">
        <v>1</v>
      </c>
      <c r="G32" s="31">
        <v>1</v>
      </c>
      <c r="H32" s="32">
        <v>800</v>
      </c>
      <c r="I32" s="30" t="s">
        <v>102</v>
      </c>
      <c r="J32" s="2">
        <v>20</v>
      </c>
    </row>
    <row r="33" spans="1:10">
      <c r="A33" s="2" t="s">
        <v>118</v>
      </c>
      <c r="B33" s="30" t="b">
        <v>1</v>
      </c>
      <c r="C33" s="2" t="s">
        <v>158</v>
      </c>
      <c r="D33" s="30" t="s">
        <v>192</v>
      </c>
      <c r="E33" s="2"/>
      <c r="F33" s="2">
        <v>0</v>
      </c>
      <c r="G33" s="31">
        <v>0</v>
      </c>
      <c r="H33" s="32">
        <v>0</v>
      </c>
      <c r="I33" s="30" t="s">
        <v>193</v>
      </c>
      <c r="J33" s="2">
        <v>15</v>
      </c>
    </row>
    <row r="34" spans="1:10">
      <c r="A34" s="2" t="s">
        <v>161</v>
      </c>
      <c r="B34" s="30" t="b">
        <v>1</v>
      </c>
      <c r="C34" s="2" t="s">
        <v>158</v>
      </c>
      <c r="D34" s="30" t="s">
        <v>192</v>
      </c>
      <c r="E34" s="2"/>
      <c r="F34" s="2">
        <v>0.5</v>
      </c>
      <c r="G34" s="31">
        <v>0.5</v>
      </c>
      <c r="H34" s="32">
        <v>400</v>
      </c>
      <c r="I34" s="30" t="s">
        <v>208</v>
      </c>
      <c r="J34" s="2">
        <v>4</v>
      </c>
    </row>
    <row r="35" spans="1:10">
      <c r="A35" s="2" t="s">
        <v>120</v>
      </c>
      <c r="B35" s="30"/>
      <c r="C35" s="2" t="s">
        <v>158</v>
      </c>
      <c r="D35" s="30" t="s">
        <v>192</v>
      </c>
      <c r="E35" s="2"/>
      <c r="F35" s="2">
        <v>1</v>
      </c>
      <c r="G35" s="31">
        <v>1</v>
      </c>
      <c r="H35" s="32">
        <v>800</v>
      </c>
      <c r="I35" s="30" t="s">
        <v>210</v>
      </c>
      <c r="J35" s="2">
        <v>20</v>
      </c>
    </row>
    <row r="36" spans="1:10">
      <c r="A36" s="2" t="s">
        <v>122</v>
      </c>
      <c r="B36" s="30"/>
      <c r="C36" s="2" t="s">
        <v>158</v>
      </c>
      <c r="D36" s="30" t="s">
        <v>192</v>
      </c>
      <c r="E36" s="2"/>
      <c r="F36" s="2">
        <v>1</v>
      </c>
      <c r="G36" s="31">
        <v>1</v>
      </c>
      <c r="H36" s="32">
        <v>800</v>
      </c>
      <c r="I36" s="30" t="s">
        <v>210</v>
      </c>
      <c r="J36" s="2">
        <v>15</v>
      </c>
    </row>
    <row r="37" spans="1:10">
      <c r="A37" s="2" t="s">
        <v>58</v>
      </c>
      <c r="B37" s="30"/>
      <c r="C37" s="2" t="s">
        <v>158</v>
      </c>
      <c r="D37" s="30" t="s">
        <v>192</v>
      </c>
      <c r="E37" s="2"/>
      <c r="F37" s="2">
        <v>1</v>
      </c>
      <c r="G37" s="31">
        <v>1</v>
      </c>
      <c r="H37" s="32">
        <v>800</v>
      </c>
      <c r="I37" s="30" t="s">
        <v>102</v>
      </c>
      <c r="J37" s="2">
        <v>15</v>
      </c>
    </row>
    <row r="38" spans="1:10">
      <c r="A38" s="2" t="s">
        <v>124</v>
      </c>
      <c r="B38" s="30"/>
      <c r="C38" s="2" t="s">
        <v>158</v>
      </c>
      <c r="D38" s="30" t="s">
        <v>192</v>
      </c>
      <c r="E38" s="2"/>
      <c r="F38" s="2">
        <v>1</v>
      </c>
      <c r="G38" s="31">
        <v>1</v>
      </c>
      <c r="H38" s="32">
        <v>800</v>
      </c>
      <c r="I38" s="30" t="s">
        <v>193</v>
      </c>
      <c r="J38" s="2">
        <v>10</v>
      </c>
    </row>
    <row r="39" spans="1:10">
      <c r="A39" s="2" t="s">
        <v>83</v>
      </c>
      <c r="B39" s="30"/>
      <c r="C39" s="2" t="s">
        <v>158</v>
      </c>
      <c r="D39" s="30" t="s">
        <v>192</v>
      </c>
      <c r="E39" s="2"/>
      <c r="F39" s="2">
        <v>1</v>
      </c>
      <c r="G39" s="31">
        <v>1</v>
      </c>
      <c r="H39" s="32">
        <v>800</v>
      </c>
      <c r="I39" s="30" t="s">
        <v>193</v>
      </c>
      <c r="J39" s="2">
        <v>6</v>
      </c>
    </row>
    <row r="40" spans="1:10">
      <c r="A40" s="2" t="s">
        <v>84</v>
      </c>
      <c r="B40" s="30"/>
      <c r="C40" s="2" t="s">
        <v>158</v>
      </c>
      <c r="D40" s="30" t="s">
        <v>192</v>
      </c>
      <c r="E40" s="2"/>
      <c r="F40" s="2">
        <v>1</v>
      </c>
      <c r="G40" s="31">
        <v>1</v>
      </c>
      <c r="H40" s="32">
        <v>800</v>
      </c>
      <c r="I40" s="30" t="s">
        <v>193</v>
      </c>
      <c r="J40" s="2">
        <v>8</v>
      </c>
    </row>
    <row r="41" spans="1:10">
      <c r="A41" s="2" t="s">
        <v>162</v>
      </c>
      <c r="B41" s="30"/>
      <c r="C41" s="2" t="s">
        <v>163</v>
      </c>
      <c r="D41" s="30" t="s">
        <v>192</v>
      </c>
      <c r="E41" s="2"/>
      <c r="F41" s="2">
        <v>1</v>
      </c>
      <c r="G41" s="31">
        <v>1</v>
      </c>
      <c r="H41" s="32">
        <v>800</v>
      </c>
      <c r="I41" s="30" t="s">
        <v>208</v>
      </c>
      <c r="J41" s="2" t="s">
        <v>211</v>
      </c>
    </row>
    <row r="42" spans="1:10">
      <c r="A42" s="2" t="s">
        <v>164</v>
      </c>
      <c r="B42" s="30"/>
      <c r="C42" s="2" t="s">
        <v>158</v>
      </c>
      <c r="D42" s="30" t="s">
        <v>192</v>
      </c>
      <c r="E42" s="2" t="s">
        <v>212</v>
      </c>
      <c r="F42" s="2">
        <v>1</v>
      </c>
      <c r="G42" s="31">
        <v>1</v>
      </c>
      <c r="H42" s="32">
        <v>1</v>
      </c>
      <c r="I42" s="30" t="s">
        <v>209</v>
      </c>
      <c r="J42" s="33"/>
    </row>
    <row r="43" spans="1:10">
      <c r="A43" s="2" t="s">
        <v>89</v>
      </c>
      <c r="B43" s="30"/>
      <c r="C43" s="2" t="s">
        <v>158</v>
      </c>
      <c r="D43" s="30" t="s">
        <v>192</v>
      </c>
      <c r="E43" s="2"/>
      <c r="F43" s="2">
        <v>1</v>
      </c>
      <c r="G43" s="31">
        <v>1</v>
      </c>
      <c r="H43" s="32">
        <v>800</v>
      </c>
      <c r="I43" s="30" t="s">
        <v>208</v>
      </c>
      <c r="J43" s="2">
        <v>7</v>
      </c>
    </row>
    <row r="44" spans="1:10">
      <c r="A44" s="2" t="s">
        <v>90</v>
      </c>
      <c r="B44" s="30"/>
      <c r="C44" s="2" t="s">
        <v>158</v>
      </c>
      <c r="D44" s="30" t="s">
        <v>192</v>
      </c>
      <c r="E44" s="2"/>
      <c r="F44" s="2">
        <v>1</v>
      </c>
      <c r="G44" s="31">
        <v>1</v>
      </c>
      <c r="H44" s="32">
        <v>800</v>
      </c>
      <c r="I44" s="30" t="s">
        <v>208</v>
      </c>
      <c r="J44" s="2">
        <v>11</v>
      </c>
    </row>
    <row r="45" spans="1:10">
      <c r="A45" s="2" t="s">
        <v>137</v>
      </c>
      <c r="B45" s="30"/>
      <c r="C45" s="2" t="s">
        <v>158</v>
      </c>
      <c r="D45" s="30" t="s">
        <v>192</v>
      </c>
      <c r="E45" s="2"/>
      <c r="F45" s="2">
        <v>1</v>
      </c>
      <c r="G45" s="31">
        <v>1</v>
      </c>
      <c r="H45" s="32">
        <v>800</v>
      </c>
      <c r="I45" s="30" t="s">
        <v>213</v>
      </c>
      <c r="J45" s="2">
        <v>12</v>
      </c>
    </row>
    <row r="46" spans="1:10">
      <c r="A46" s="2" t="s">
        <v>138</v>
      </c>
      <c r="B46" s="30"/>
      <c r="C46" s="2" t="s">
        <v>158</v>
      </c>
      <c r="D46" s="30" t="s">
        <v>192</v>
      </c>
      <c r="E46" s="2"/>
      <c r="F46" s="2">
        <v>1</v>
      </c>
      <c r="G46" s="31">
        <v>1</v>
      </c>
      <c r="H46" s="32">
        <v>800</v>
      </c>
      <c r="I46" s="30" t="s">
        <v>193</v>
      </c>
      <c r="J46" s="2">
        <v>15</v>
      </c>
    </row>
    <row r="47" spans="1:10">
      <c r="A47" s="2" t="s">
        <v>71</v>
      </c>
      <c r="B47" s="30"/>
      <c r="C47" s="2" t="s">
        <v>158</v>
      </c>
      <c r="D47" s="30" t="s">
        <v>192</v>
      </c>
      <c r="E47" s="2"/>
      <c r="F47" s="2">
        <v>1</v>
      </c>
      <c r="G47" s="31">
        <v>1</v>
      </c>
      <c r="H47" s="32">
        <v>800</v>
      </c>
      <c r="I47" s="30" t="s">
        <v>209</v>
      </c>
      <c r="J47" s="2">
        <v>10</v>
      </c>
    </row>
    <row r="48" spans="1:10">
      <c r="A48" s="2" t="s">
        <v>139</v>
      </c>
      <c r="B48" s="30"/>
      <c r="C48" s="2" t="s">
        <v>158</v>
      </c>
      <c r="D48" s="30" t="s">
        <v>192</v>
      </c>
      <c r="E48" s="2"/>
      <c r="F48" s="2">
        <v>1</v>
      </c>
      <c r="G48" s="31">
        <v>1</v>
      </c>
      <c r="H48" s="32">
        <v>800</v>
      </c>
      <c r="I48" s="30" t="s">
        <v>102</v>
      </c>
      <c r="J48" s="33"/>
    </row>
    <row r="49" spans="1:10">
      <c r="A49" s="2" t="s">
        <v>140</v>
      </c>
      <c r="B49" s="30"/>
      <c r="C49" s="2" t="s">
        <v>158</v>
      </c>
      <c r="D49" s="30" t="s">
        <v>192</v>
      </c>
      <c r="E49" s="2"/>
      <c r="F49" s="2">
        <v>1</v>
      </c>
      <c r="G49" s="31">
        <v>1</v>
      </c>
      <c r="H49" s="32">
        <v>800</v>
      </c>
      <c r="I49" s="30" t="s">
        <v>213</v>
      </c>
      <c r="J49" s="2">
        <v>15</v>
      </c>
    </row>
    <row r="50" spans="1:10">
      <c r="A50" s="2" t="s">
        <v>142</v>
      </c>
      <c r="B50" s="30"/>
      <c r="C50" s="2" t="s">
        <v>158</v>
      </c>
      <c r="D50" s="30" t="s">
        <v>192</v>
      </c>
      <c r="E50" s="2"/>
      <c r="F50" s="2">
        <v>1</v>
      </c>
      <c r="G50" s="31">
        <v>1</v>
      </c>
      <c r="H50" s="32">
        <v>800</v>
      </c>
      <c r="I50" s="30" t="s">
        <v>213</v>
      </c>
      <c r="J50" s="2">
        <v>10</v>
      </c>
    </row>
    <row r="51" spans="1:10">
      <c r="A51" s="2" t="s">
        <v>152</v>
      </c>
      <c r="B51" s="30" t="b">
        <v>1</v>
      </c>
      <c r="C51" s="2" t="s">
        <v>158</v>
      </c>
      <c r="D51" s="30" t="s">
        <v>192</v>
      </c>
      <c r="E51" s="2"/>
      <c r="F51" s="2">
        <v>0</v>
      </c>
      <c r="G51" s="31">
        <v>0</v>
      </c>
      <c r="H51" s="32">
        <v>0</v>
      </c>
      <c r="I51" s="30" t="s">
        <v>193</v>
      </c>
      <c r="J51" s="2">
        <v>15</v>
      </c>
    </row>
    <row r="52" spans="1:10">
      <c r="A52" s="2" t="s">
        <v>153</v>
      </c>
      <c r="B52" s="30"/>
      <c r="C52" s="2" t="s">
        <v>158</v>
      </c>
      <c r="D52" s="30" t="s">
        <v>192</v>
      </c>
      <c r="E52" s="2"/>
      <c r="F52" s="2">
        <v>1</v>
      </c>
      <c r="G52" s="31">
        <v>1</v>
      </c>
      <c r="H52" s="32">
        <v>800</v>
      </c>
      <c r="I52" s="30" t="s">
        <v>193</v>
      </c>
      <c r="J52" s="2">
        <v>5</v>
      </c>
    </row>
    <row r="53" spans="1:10">
      <c r="A53" s="2" t="s">
        <v>151</v>
      </c>
      <c r="B53" s="30" t="b">
        <v>1</v>
      </c>
      <c r="C53" s="2" t="s">
        <v>158</v>
      </c>
      <c r="D53" s="30" t="s">
        <v>192</v>
      </c>
      <c r="E53" s="2"/>
      <c r="F53" s="2">
        <v>0</v>
      </c>
      <c r="G53" s="31">
        <v>0</v>
      </c>
      <c r="H53" s="32">
        <v>0</v>
      </c>
      <c r="I53" s="30" t="s">
        <v>193</v>
      </c>
      <c r="J53" s="2">
        <v>15</v>
      </c>
    </row>
    <row r="54" spans="1:10">
      <c r="A54" s="2" t="s">
        <v>172</v>
      </c>
      <c r="B54" s="30"/>
      <c r="C54" s="2" t="s">
        <v>165</v>
      </c>
      <c r="D54" s="30" t="s">
        <v>192</v>
      </c>
      <c r="E54" s="2"/>
      <c r="F54" s="2">
        <v>1</v>
      </c>
      <c r="G54" s="31">
        <v>1</v>
      </c>
      <c r="H54" s="32">
        <v>800</v>
      </c>
      <c r="I54" s="30" t="s">
        <v>209</v>
      </c>
      <c r="J54" s="33"/>
    </row>
    <row r="55" spans="1:10">
      <c r="A55" s="2" t="s">
        <v>155</v>
      </c>
      <c r="B55" s="30"/>
      <c r="C55" s="2" t="s">
        <v>158</v>
      </c>
      <c r="D55" s="30" t="s">
        <v>192</v>
      </c>
      <c r="E55" s="2"/>
      <c r="F55" s="2">
        <v>1</v>
      </c>
      <c r="G55" s="31">
        <v>1</v>
      </c>
      <c r="H55" s="32">
        <v>800</v>
      </c>
      <c r="I55" s="30" t="s">
        <v>209</v>
      </c>
      <c r="J55" s="2">
        <v>5</v>
      </c>
    </row>
    <row r="56" spans="1:10">
      <c r="A56" s="2" t="s">
        <v>180</v>
      </c>
      <c r="B56" s="30" t="b">
        <v>1</v>
      </c>
      <c r="C56" s="2" t="s">
        <v>158</v>
      </c>
      <c r="D56" s="30" t="s">
        <v>192</v>
      </c>
      <c r="E56" s="2"/>
      <c r="F56" s="2">
        <v>0.75</v>
      </c>
      <c r="G56" s="31">
        <v>0.75</v>
      </c>
      <c r="H56" s="32">
        <v>600</v>
      </c>
      <c r="I56" s="30" t="s">
        <v>214</v>
      </c>
      <c r="J56" s="2">
        <v>12</v>
      </c>
    </row>
    <row r="57" spans="1:10">
      <c r="A57" s="2" t="s">
        <v>181</v>
      </c>
      <c r="B57" s="30" t="b">
        <v>1</v>
      </c>
      <c r="C57" s="2" t="s">
        <v>158</v>
      </c>
      <c r="D57" s="30" t="s">
        <v>192</v>
      </c>
      <c r="E57" s="2"/>
      <c r="F57" s="2">
        <v>0.5</v>
      </c>
      <c r="G57" s="31">
        <v>0.5</v>
      </c>
      <c r="H57" s="32">
        <v>400</v>
      </c>
      <c r="I57" s="30" t="s">
        <v>214</v>
      </c>
      <c r="J57" s="2">
        <v>2</v>
      </c>
    </row>
    <row r="58" spans="1:10">
      <c r="A58" s="2" t="s">
        <v>42</v>
      </c>
      <c r="B58" s="30"/>
      <c r="C58" s="2" t="s">
        <v>158</v>
      </c>
      <c r="D58" s="30" t="s">
        <v>192</v>
      </c>
      <c r="E58" s="2"/>
      <c r="F58" s="2">
        <v>1</v>
      </c>
      <c r="G58" s="31">
        <v>1</v>
      </c>
      <c r="H58" s="32">
        <v>800</v>
      </c>
      <c r="I58" s="30" t="s">
        <v>209</v>
      </c>
      <c r="J58" s="33"/>
    </row>
    <row r="59" spans="1:10">
      <c r="A59" s="2" t="s">
        <v>72</v>
      </c>
      <c r="B59" s="30"/>
      <c r="C59" s="2" t="s">
        <v>158</v>
      </c>
      <c r="D59" s="30" t="s">
        <v>192</v>
      </c>
      <c r="E59" s="2"/>
      <c r="F59" s="2">
        <v>1</v>
      </c>
      <c r="G59" s="31">
        <v>1</v>
      </c>
      <c r="H59" s="32">
        <v>800</v>
      </c>
      <c r="I59" s="30" t="s">
        <v>208</v>
      </c>
      <c r="J59" s="2">
        <v>12</v>
      </c>
    </row>
    <row r="60" spans="1:10">
      <c r="A60" s="2" t="s">
        <v>109</v>
      </c>
      <c r="B60" s="30"/>
      <c r="C60" s="2" t="s">
        <v>217</v>
      </c>
      <c r="D60" s="30" t="s">
        <v>218</v>
      </c>
      <c r="E60" s="2"/>
      <c r="F60" s="2" t="s">
        <v>217</v>
      </c>
      <c r="G60" s="31" t="s">
        <v>217</v>
      </c>
      <c r="H60" s="30" t="s">
        <v>217</v>
      </c>
      <c r="I60" s="30" t="s">
        <v>98</v>
      </c>
      <c r="J60" s="2" t="s">
        <v>217</v>
      </c>
    </row>
    <row r="61" spans="1:10">
      <c r="A61" s="2" t="s">
        <v>111</v>
      </c>
      <c r="B61" s="30"/>
      <c r="C61" s="2" t="s">
        <v>217</v>
      </c>
      <c r="D61" s="30" t="s">
        <v>218</v>
      </c>
      <c r="E61" s="2"/>
      <c r="F61" s="2" t="s">
        <v>217</v>
      </c>
      <c r="G61" s="31" t="s">
        <v>217</v>
      </c>
      <c r="H61" s="30" t="s">
        <v>217</v>
      </c>
      <c r="I61" s="30" t="s">
        <v>98</v>
      </c>
      <c r="J61" s="2" t="s">
        <v>217</v>
      </c>
    </row>
    <row r="62" spans="1:10">
      <c r="A62" s="2" t="s">
        <v>112</v>
      </c>
      <c r="B62" s="30"/>
      <c r="C62" s="2" t="s">
        <v>217</v>
      </c>
      <c r="D62" s="30" t="s">
        <v>218</v>
      </c>
      <c r="E62" s="2"/>
      <c r="F62" s="2" t="s">
        <v>217</v>
      </c>
      <c r="G62" s="31" t="s">
        <v>217</v>
      </c>
      <c r="H62" s="30" t="s">
        <v>217</v>
      </c>
      <c r="I62" s="30" t="s">
        <v>98</v>
      </c>
      <c r="J62" s="2" t="s">
        <v>217</v>
      </c>
    </row>
    <row r="63" spans="1:10">
      <c r="A63" s="2" t="s">
        <v>219</v>
      </c>
      <c r="B63" s="30"/>
      <c r="C63" s="2" t="s">
        <v>218</v>
      </c>
      <c r="D63" s="30" t="s">
        <v>218</v>
      </c>
      <c r="E63" s="2"/>
      <c r="F63" s="33"/>
      <c r="G63" s="31"/>
      <c r="H63" s="32">
        <v>0</v>
      </c>
      <c r="I63" s="30" t="s">
        <v>209</v>
      </c>
      <c r="J63" s="33"/>
    </row>
    <row r="64" spans="1:10">
      <c r="A64" s="2" t="s">
        <v>220</v>
      </c>
      <c r="B64" s="30"/>
      <c r="C64" s="2" t="s">
        <v>218</v>
      </c>
      <c r="D64" s="30" t="s">
        <v>218</v>
      </c>
      <c r="E64" s="2"/>
      <c r="F64" s="33"/>
      <c r="G64" s="31"/>
      <c r="H64" s="32">
        <v>0</v>
      </c>
      <c r="I64" s="30" t="s">
        <v>209</v>
      </c>
      <c r="J64" s="33"/>
    </row>
    <row r="65" spans="1:10">
      <c r="A65" s="2" t="s">
        <v>221</v>
      </c>
      <c r="B65" s="30"/>
      <c r="C65" s="2" t="s">
        <v>217</v>
      </c>
      <c r="D65" s="30" t="s">
        <v>218</v>
      </c>
      <c r="E65" s="2"/>
      <c r="F65" s="2" t="s">
        <v>217</v>
      </c>
      <c r="G65" s="31" t="s">
        <v>217</v>
      </c>
      <c r="H65" s="30" t="s">
        <v>217</v>
      </c>
      <c r="I65" s="30" t="s">
        <v>102</v>
      </c>
      <c r="J65" s="2" t="s">
        <v>217</v>
      </c>
    </row>
    <row r="66" spans="1:10">
      <c r="A66" s="2" t="s">
        <v>222</v>
      </c>
      <c r="B66" s="30"/>
      <c r="C66" s="2" t="s">
        <v>217</v>
      </c>
      <c r="D66" s="30" t="s">
        <v>218</v>
      </c>
      <c r="E66" s="2"/>
      <c r="F66" s="2" t="s">
        <v>217</v>
      </c>
      <c r="G66" s="31" t="s">
        <v>217</v>
      </c>
      <c r="H66" s="30" t="s">
        <v>217</v>
      </c>
      <c r="I66" s="30" t="s">
        <v>102</v>
      </c>
      <c r="J66" s="2" t="s">
        <v>217</v>
      </c>
    </row>
    <row r="67" spans="1:10">
      <c r="A67" s="2" t="s">
        <v>223</v>
      </c>
      <c r="B67" s="30"/>
      <c r="C67" s="2" t="s">
        <v>217</v>
      </c>
      <c r="D67" s="30" t="s">
        <v>218</v>
      </c>
      <c r="E67" s="2"/>
      <c r="F67" s="2" t="s">
        <v>217</v>
      </c>
      <c r="G67" s="31" t="s">
        <v>217</v>
      </c>
      <c r="H67" s="30" t="s">
        <v>217</v>
      </c>
      <c r="I67" s="30" t="s">
        <v>102</v>
      </c>
      <c r="J67" s="2" t="s">
        <v>217</v>
      </c>
    </row>
    <row r="68" spans="1:10">
      <c r="A68" s="2" t="s">
        <v>121</v>
      </c>
      <c r="B68" s="30"/>
      <c r="C68" s="2" t="s">
        <v>217</v>
      </c>
      <c r="D68" s="30" t="s">
        <v>218</v>
      </c>
      <c r="E68" s="2"/>
      <c r="F68" s="2" t="s">
        <v>217</v>
      </c>
      <c r="G68" s="31" t="s">
        <v>217</v>
      </c>
      <c r="H68" s="30" t="s">
        <v>217</v>
      </c>
      <c r="I68" s="30" t="s">
        <v>98</v>
      </c>
      <c r="J68" s="2" t="s">
        <v>217</v>
      </c>
    </row>
    <row r="69" spans="1:10">
      <c r="A69" s="2" t="s">
        <v>224</v>
      </c>
      <c r="B69" s="30"/>
      <c r="C69" s="2" t="s">
        <v>217</v>
      </c>
      <c r="D69" s="30" t="s">
        <v>218</v>
      </c>
      <c r="E69" s="2"/>
      <c r="F69" s="2" t="s">
        <v>217</v>
      </c>
      <c r="G69" s="31" t="s">
        <v>217</v>
      </c>
      <c r="H69" s="30" t="s">
        <v>217</v>
      </c>
      <c r="I69" s="30" t="s">
        <v>98</v>
      </c>
      <c r="J69" s="2" t="s">
        <v>217</v>
      </c>
    </row>
    <row r="70" spans="1:10">
      <c r="A70" s="2" t="s">
        <v>225</v>
      </c>
      <c r="B70" s="30"/>
      <c r="C70" s="2" t="s">
        <v>217</v>
      </c>
      <c r="D70" s="30" t="s">
        <v>218</v>
      </c>
      <c r="E70" s="2"/>
      <c r="F70" s="2" t="s">
        <v>217</v>
      </c>
      <c r="G70" s="31" t="s">
        <v>217</v>
      </c>
      <c r="H70" s="30" t="s">
        <v>217</v>
      </c>
      <c r="I70" s="30" t="s">
        <v>98</v>
      </c>
      <c r="J70" s="2" t="s">
        <v>217</v>
      </c>
    </row>
    <row r="71" spans="1:10">
      <c r="A71" s="2" t="s">
        <v>123</v>
      </c>
      <c r="B71" s="30"/>
      <c r="C71" s="2" t="s">
        <v>218</v>
      </c>
      <c r="D71" s="30" t="s">
        <v>218</v>
      </c>
      <c r="E71" s="2"/>
      <c r="F71" s="33"/>
      <c r="G71" s="31"/>
      <c r="H71" s="32">
        <v>0</v>
      </c>
      <c r="I71" s="30" t="s">
        <v>210</v>
      </c>
      <c r="J71" s="33"/>
    </row>
    <row r="72" spans="1:10">
      <c r="A72" s="2" t="s">
        <v>125</v>
      </c>
      <c r="B72" s="30"/>
      <c r="C72" s="2" t="s">
        <v>217</v>
      </c>
      <c r="D72" s="30" t="s">
        <v>218</v>
      </c>
      <c r="E72" s="2"/>
      <c r="F72" s="2" t="s">
        <v>217</v>
      </c>
      <c r="G72" s="31" t="s">
        <v>217</v>
      </c>
      <c r="H72" s="30" t="s">
        <v>217</v>
      </c>
      <c r="I72" s="30" t="s">
        <v>98</v>
      </c>
      <c r="J72" s="2" t="s">
        <v>217</v>
      </c>
    </row>
    <row r="73" spans="1:10">
      <c r="A73" s="2" t="s">
        <v>126</v>
      </c>
      <c r="B73" s="30"/>
      <c r="C73" s="2" t="s">
        <v>218</v>
      </c>
      <c r="D73" s="30" t="s">
        <v>218</v>
      </c>
      <c r="E73" s="2"/>
      <c r="F73" s="2" t="s">
        <v>226</v>
      </c>
      <c r="G73" s="31" t="s">
        <v>226</v>
      </c>
      <c r="H73" s="30" t="s">
        <v>226</v>
      </c>
      <c r="I73" s="30" t="s">
        <v>193</v>
      </c>
      <c r="J73" s="2" t="s">
        <v>226</v>
      </c>
    </row>
    <row r="74" spans="1:10">
      <c r="A74" s="2" t="s">
        <v>128</v>
      </c>
      <c r="B74" s="30"/>
      <c r="C74" s="2" t="s">
        <v>217</v>
      </c>
      <c r="D74" s="30" t="s">
        <v>218</v>
      </c>
      <c r="E74" s="2"/>
      <c r="F74" s="2" t="s">
        <v>217</v>
      </c>
      <c r="G74" s="31" t="s">
        <v>217</v>
      </c>
      <c r="H74" s="30" t="s">
        <v>217</v>
      </c>
      <c r="I74" s="30" t="s">
        <v>98</v>
      </c>
      <c r="J74" s="2" t="s">
        <v>217</v>
      </c>
    </row>
    <row r="75" spans="1:10">
      <c r="A75" s="2" t="s">
        <v>129</v>
      </c>
      <c r="B75" s="30"/>
      <c r="C75" s="2" t="s">
        <v>217</v>
      </c>
      <c r="D75" s="30" t="s">
        <v>218</v>
      </c>
      <c r="E75" s="2"/>
      <c r="F75" s="2" t="s">
        <v>217</v>
      </c>
      <c r="G75" s="31" t="s">
        <v>217</v>
      </c>
      <c r="H75" s="30" t="s">
        <v>217</v>
      </c>
      <c r="I75" s="30" t="s">
        <v>193</v>
      </c>
      <c r="J75" s="2" t="s">
        <v>217</v>
      </c>
    </row>
    <row r="76" spans="1:10">
      <c r="A76" s="2" t="s">
        <v>130</v>
      </c>
      <c r="B76" s="30"/>
      <c r="C76" s="2" t="s">
        <v>217</v>
      </c>
      <c r="D76" s="30" t="s">
        <v>218</v>
      </c>
      <c r="E76" s="2"/>
      <c r="F76" s="2" t="s">
        <v>226</v>
      </c>
      <c r="G76" s="31" t="s">
        <v>226</v>
      </c>
      <c r="H76" s="30" t="s">
        <v>226</v>
      </c>
      <c r="I76" s="30" t="s">
        <v>193</v>
      </c>
      <c r="J76" s="2" t="s">
        <v>226</v>
      </c>
    </row>
    <row r="77" spans="1:10">
      <c r="A77" s="2" t="s">
        <v>227</v>
      </c>
      <c r="B77" s="30"/>
      <c r="C77" s="2" t="s">
        <v>218</v>
      </c>
      <c r="D77" s="30" t="s">
        <v>218</v>
      </c>
      <c r="E77" s="2"/>
      <c r="F77" s="2" t="s">
        <v>228</v>
      </c>
      <c r="G77" s="31" t="s">
        <v>228</v>
      </c>
      <c r="H77" s="30" t="s">
        <v>228</v>
      </c>
      <c r="I77" s="30" t="s">
        <v>209</v>
      </c>
      <c r="J77" s="2" t="s">
        <v>228</v>
      </c>
    </row>
    <row r="78" spans="1:10">
      <c r="A78" s="2" t="s">
        <v>131</v>
      </c>
      <c r="B78" s="30"/>
      <c r="C78" s="2" t="s">
        <v>217</v>
      </c>
      <c r="D78" s="30" t="s">
        <v>218</v>
      </c>
      <c r="E78" s="2"/>
      <c r="F78" s="2" t="s">
        <v>217</v>
      </c>
      <c r="G78" s="31" t="s">
        <v>217</v>
      </c>
      <c r="H78" s="30" t="s">
        <v>217</v>
      </c>
      <c r="I78" s="30" t="s">
        <v>98</v>
      </c>
      <c r="J78" s="2" t="s">
        <v>217</v>
      </c>
    </row>
    <row r="79" spans="1:10">
      <c r="A79" s="2" t="s">
        <v>132</v>
      </c>
      <c r="B79" s="30"/>
      <c r="C79" s="2" t="s">
        <v>218</v>
      </c>
      <c r="D79" s="30" t="s">
        <v>218</v>
      </c>
      <c r="E79" s="2"/>
      <c r="F79" s="2" t="s">
        <v>217</v>
      </c>
      <c r="G79" s="31" t="s">
        <v>217</v>
      </c>
      <c r="H79" s="30" t="s">
        <v>217</v>
      </c>
      <c r="I79" s="30" t="s">
        <v>98</v>
      </c>
      <c r="J79" s="2" t="s">
        <v>217</v>
      </c>
    </row>
    <row r="80" spans="1:10">
      <c r="A80" s="2" t="s">
        <v>229</v>
      </c>
      <c r="B80" s="30"/>
      <c r="C80" s="2" t="s">
        <v>217</v>
      </c>
      <c r="D80" s="30" t="s">
        <v>218</v>
      </c>
      <c r="E80" s="2"/>
      <c r="F80" s="33"/>
      <c r="G80" s="31"/>
      <c r="H80" s="32">
        <v>0</v>
      </c>
      <c r="I80" s="30" t="s">
        <v>208</v>
      </c>
      <c r="J80" s="2" t="s">
        <v>163</v>
      </c>
    </row>
    <row r="81" spans="1:10">
      <c r="A81" s="2" t="s">
        <v>134</v>
      </c>
      <c r="B81" s="30"/>
      <c r="C81" s="2" t="s">
        <v>218</v>
      </c>
      <c r="D81" s="30" t="s">
        <v>218</v>
      </c>
      <c r="E81" s="2"/>
      <c r="F81" s="2" t="s">
        <v>228</v>
      </c>
      <c r="G81" s="31" t="s">
        <v>228</v>
      </c>
      <c r="H81" s="30" t="s">
        <v>228</v>
      </c>
      <c r="I81" s="30" t="s">
        <v>208</v>
      </c>
      <c r="J81" s="2" t="s">
        <v>228</v>
      </c>
    </row>
    <row r="82" spans="1:10">
      <c r="A82" s="2" t="s">
        <v>135</v>
      </c>
      <c r="B82" s="30"/>
      <c r="C82" s="2" t="s">
        <v>218</v>
      </c>
      <c r="D82" s="30" t="s">
        <v>218</v>
      </c>
      <c r="E82" s="2"/>
      <c r="F82" s="2" t="s">
        <v>228</v>
      </c>
      <c r="G82" s="31" t="s">
        <v>228</v>
      </c>
      <c r="H82" s="30" t="s">
        <v>228</v>
      </c>
      <c r="I82" s="30" t="s">
        <v>208</v>
      </c>
      <c r="J82" s="2" t="s">
        <v>228</v>
      </c>
    </row>
    <row r="83" spans="1:10">
      <c r="A83" s="2" t="s">
        <v>136</v>
      </c>
      <c r="B83" s="30"/>
      <c r="C83" s="2" t="s">
        <v>218</v>
      </c>
      <c r="D83" s="30" t="s">
        <v>218</v>
      </c>
      <c r="E83" s="2"/>
      <c r="F83" s="2" t="s">
        <v>228</v>
      </c>
      <c r="G83" s="31" t="s">
        <v>228</v>
      </c>
      <c r="H83" s="30" t="s">
        <v>228</v>
      </c>
      <c r="I83" s="30" t="s">
        <v>193</v>
      </c>
      <c r="J83" s="2" t="s">
        <v>228</v>
      </c>
    </row>
    <row r="84" spans="1:10">
      <c r="A84" s="2" t="s">
        <v>141</v>
      </c>
      <c r="B84" s="30"/>
      <c r="C84" s="2" t="s">
        <v>218</v>
      </c>
      <c r="D84" s="30" t="s">
        <v>218</v>
      </c>
      <c r="E84" s="2"/>
      <c r="F84" s="2" t="s">
        <v>228</v>
      </c>
      <c r="G84" s="31" t="s">
        <v>228</v>
      </c>
      <c r="H84" s="30" t="s">
        <v>228</v>
      </c>
      <c r="I84" s="30" t="s">
        <v>213</v>
      </c>
      <c r="J84" s="2" t="s">
        <v>228</v>
      </c>
    </row>
    <row r="85" spans="1:10">
      <c r="A85" s="2" t="s">
        <v>230</v>
      </c>
      <c r="B85" s="30"/>
      <c r="C85" s="2" t="s">
        <v>217</v>
      </c>
      <c r="D85" s="30" t="s">
        <v>218</v>
      </c>
      <c r="E85" s="2"/>
      <c r="F85" s="33"/>
      <c r="G85" s="31"/>
      <c r="H85" s="32">
        <v>0</v>
      </c>
      <c r="I85" s="30" t="s">
        <v>213</v>
      </c>
      <c r="J85" s="33"/>
    </row>
    <row r="86" spans="1:10">
      <c r="A86" s="2" t="s">
        <v>231</v>
      </c>
      <c r="B86" s="30"/>
      <c r="C86" s="2" t="s">
        <v>218</v>
      </c>
      <c r="D86" s="30" t="s">
        <v>218</v>
      </c>
      <c r="E86" s="2"/>
      <c r="F86" s="2" t="s">
        <v>228</v>
      </c>
      <c r="G86" s="31" t="s">
        <v>228</v>
      </c>
      <c r="H86" s="30" t="s">
        <v>228</v>
      </c>
      <c r="I86" s="30" t="s">
        <v>213</v>
      </c>
      <c r="J86" s="2" t="s">
        <v>228</v>
      </c>
    </row>
    <row r="87" spans="1:10">
      <c r="A87" s="2" t="s">
        <v>149</v>
      </c>
      <c r="B87" s="30"/>
      <c r="C87" s="2" t="s">
        <v>217</v>
      </c>
      <c r="D87" s="30" t="s">
        <v>218</v>
      </c>
      <c r="E87" s="2"/>
      <c r="F87" s="2" t="s">
        <v>217</v>
      </c>
      <c r="G87" s="31" t="s">
        <v>217</v>
      </c>
      <c r="H87" s="30" t="s">
        <v>217</v>
      </c>
      <c r="I87" s="30" t="s">
        <v>98</v>
      </c>
      <c r="J87" s="2" t="s">
        <v>217</v>
      </c>
    </row>
    <row r="88" spans="1:10">
      <c r="A88" s="2" t="s">
        <v>150</v>
      </c>
      <c r="B88" s="30"/>
      <c r="C88" s="2" t="s">
        <v>217</v>
      </c>
      <c r="D88" s="30" t="s">
        <v>218</v>
      </c>
      <c r="E88" s="2"/>
      <c r="F88" s="2" t="s">
        <v>217</v>
      </c>
      <c r="G88" s="31" t="s">
        <v>217</v>
      </c>
      <c r="H88" s="30" t="s">
        <v>217</v>
      </c>
      <c r="I88" s="30" t="s">
        <v>102</v>
      </c>
      <c r="J88" s="2" t="s">
        <v>217</v>
      </c>
    </row>
    <row r="89" spans="1:10">
      <c r="A89" s="2" t="s">
        <v>232</v>
      </c>
      <c r="B89" s="30"/>
      <c r="C89" s="2" t="s">
        <v>217</v>
      </c>
      <c r="D89" s="30" t="s">
        <v>218</v>
      </c>
      <c r="E89" s="2"/>
      <c r="F89" s="2" t="s">
        <v>217</v>
      </c>
      <c r="G89" s="31" t="s">
        <v>217</v>
      </c>
      <c r="H89" s="30" t="s">
        <v>217</v>
      </c>
      <c r="I89" s="30" t="s">
        <v>208</v>
      </c>
      <c r="J89" s="2" t="s">
        <v>217</v>
      </c>
    </row>
    <row r="90" spans="1:10">
      <c r="A90" s="2" t="s">
        <v>35</v>
      </c>
      <c r="B90" s="30"/>
      <c r="C90" s="2" t="s">
        <v>167</v>
      </c>
      <c r="D90" s="30" t="s">
        <v>215</v>
      </c>
      <c r="E90" s="2">
        <v>5</v>
      </c>
      <c r="F90" s="2">
        <v>1</v>
      </c>
      <c r="G90" s="31">
        <v>5</v>
      </c>
      <c r="H90" s="32">
        <v>4000</v>
      </c>
      <c r="I90" s="30" t="s">
        <v>193</v>
      </c>
      <c r="J90" s="2">
        <v>40</v>
      </c>
    </row>
    <row r="91" spans="1:10">
      <c r="A91" s="2" t="s">
        <v>107</v>
      </c>
      <c r="B91" s="30"/>
      <c r="C91" s="2" t="s">
        <v>167</v>
      </c>
      <c r="D91" s="30" t="s">
        <v>215</v>
      </c>
      <c r="E91" s="2">
        <v>3</v>
      </c>
      <c r="F91" s="2">
        <v>1</v>
      </c>
      <c r="G91" s="31">
        <v>3</v>
      </c>
      <c r="H91" s="32">
        <v>2400</v>
      </c>
      <c r="I91" s="30" t="s">
        <v>102</v>
      </c>
      <c r="J91" s="2">
        <v>24</v>
      </c>
    </row>
    <row r="92" spans="1:10">
      <c r="A92" s="2" t="s">
        <v>108</v>
      </c>
      <c r="B92" s="30"/>
      <c r="C92" s="2" t="s">
        <v>167</v>
      </c>
      <c r="D92" s="30" t="s">
        <v>215</v>
      </c>
      <c r="E92" s="2">
        <v>4</v>
      </c>
      <c r="F92" s="2">
        <v>1</v>
      </c>
      <c r="G92" s="31">
        <v>4</v>
      </c>
      <c r="H92" s="32">
        <v>3200</v>
      </c>
      <c r="I92" s="30" t="s">
        <v>195</v>
      </c>
      <c r="J92" s="2">
        <v>32</v>
      </c>
    </row>
    <row r="93" spans="1:10">
      <c r="A93" s="2" t="s">
        <v>108</v>
      </c>
      <c r="B93" s="30"/>
      <c r="C93" s="2" t="s">
        <v>158</v>
      </c>
      <c r="D93" s="30" t="s">
        <v>215</v>
      </c>
      <c r="E93" s="2">
        <v>4</v>
      </c>
      <c r="F93" s="2">
        <v>1</v>
      </c>
      <c r="G93" s="31">
        <v>4</v>
      </c>
      <c r="H93" s="32">
        <v>3200</v>
      </c>
      <c r="I93" s="30" t="s">
        <v>195</v>
      </c>
      <c r="J93" s="33"/>
    </row>
    <row r="94" spans="1:10">
      <c r="A94" s="2" t="s">
        <v>216</v>
      </c>
      <c r="B94" s="30"/>
      <c r="C94" s="2" t="s">
        <v>167</v>
      </c>
      <c r="D94" s="30" t="s">
        <v>215</v>
      </c>
      <c r="E94" s="2">
        <v>4</v>
      </c>
      <c r="F94" s="2">
        <v>1</v>
      </c>
      <c r="G94" s="31">
        <v>4</v>
      </c>
      <c r="H94" s="32">
        <v>3200</v>
      </c>
      <c r="I94" s="30" t="s">
        <v>195</v>
      </c>
      <c r="J94" s="2">
        <v>32</v>
      </c>
    </row>
    <row r="95" spans="1:10">
      <c r="A95" s="2" t="s">
        <v>85</v>
      </c>
      <c r="B95" s="30"/>
      <c r="C95" s="2" t="s">
        <v>166</v>
      </c>
      <c r="D95" s="30" t="s">
        <v>215</v>
      </c>
      <c r="E95" s="2">
        <v>4</v>
      </c>
      <c r="F95" s="2">
        <v>1</v>
      </c>
      <c r="G95" s="31">
        <v>4</v>
      </c>
      <c r="H95" s="32">
        <v>3200</v>
      </c>
      <c r="I95" s="30" t="s">
        <v>98</v>
      </c>
      <c r="J95" s="2">
        <v>32</v>
      </c>
    </row>
    <row r="96" spans="1:10">
      <c r="A96" s="2" t="s">
        <v>60</v>
      </c>
      <c r="B96" s="30"/>
      <c r="C96" s="2" t="s">
        <v>167</v>
      </c>
      <c r="D96" s="30" t="s">
        <v>215</v>
      </c>
      <c r="E96" s="2">
        <v>4</v>
      </c>
      <c r="F96" s="2">
        <v>1</v>
      </c>
      <c r="G96" s="31">
        <v>4</v>
      </c>
      <c r="H96" s="32">
        <v>3200</v>
      </c>
      <c r="I96" s="30" t="s">
        <v>208</v>
      </c>
      <c r="J96" s="2">
        <v>32</v>
      </c>
    </row>
    <row r="97" spans="1:10">
      <c r="A97" s="2" t="s">
        <v>49</v>
      </c>
      <c r="B97" s="30"/>
      <c r="C97" s="2" t="s">
        <v>167</v>
      </c>
      <c r="D97" s="30" t="s">
        <v>215</v>
      </c>
      <c r="E97" s="2">
        <v>4</v>
      </c>
      <c r="F97" s="2">
        <v>1</v>
      </c>
      <c r="G97" s="31">
        <v>4</v>
      </c>
      <c r="H97" s="32">
        <v>3200</v>
      </c>
      <c r="I97" s="30" t="s">
        <v>208</v>
      </c>
      <c r="J97" s="2">
        <v>32</v>
      </c>
    </row>
    <row r="98" spans="1:10">
      <c r="A98" s="2" t="s">
        <v>37</v>
      </c>
      <c r="B98" s="30"/>
      <c r="C98" s="2" t="s">
        <v>166</v>
      </c>
      <c r="D98" s="30" t="s">
        <v>215</v>
      </c>
      <c r="E98" s="2">
        <v>4</v>
      </c>
      <c r="F98" s="2">
        <v>1</v>
      </c>
      <c r="G98" s="31">
        <v>4</v>
      </c>
      <c r="H98" s="32">
        <v>3200</v>
      </c>
      <c r="I98" s="30" t="s">
        <v>98</v>
      </c>
      <c r="J98" s="2">
        <v>32</v>
      </c>
    </row>
    <row r="99" spans="1:10">
      <c r="A99" s="2" t="s">
        <v>38</v>
      </c>
      <c r="B99" s="30"/>
      <c r="C99" s="2" t="s">
        <v>166</v>
      </c>
      <c r="D99" s="30" t="s">
        <v>215</v>
      </c>
      <c r="E99" s="2">
        <v>4</v>
      </c>
      <c r="F99" s="2">
        <v>1</v>
      </c>
      <c r="G99" s="31">
        <v>4</v>
      </c>
      <c r="H99" s="32">
        <v>3200</v>
      </c>
      <c r="I99" s="30" t="s">
        <v>98</v>
      </c>
      <c r="J99" s="2">
        <v>32</v>
      </c>
    </row>
    <row r="100" spans="1:10">
      <c r="A100" s="2" t="s">
        <v>47</v>
      </c>
      <c r="B100" s="30"/>
      <c r="C100" s="2" t="s">
        <v>168</v>
      </c>
      <c r="D100" s="30" t="s">
        <v>215</v>
      </c>
      <c r="E100" s="2">
        <v>4</v>
      </c>
      <c r="F100" s="2">
        <v>1</v>
      </c>
      <c r="G100" s="31">
        <v>4</v>
      </c>
      <c r="H100" s="32">
        <v>3200</v>
      </c>
      <c r="I100" s="30" t="s">
        <v>209</v>
      </c>
      <c r="J100" s="2">
        <v>32</v>
      </c>
    </row>
    <row r="101" spans="1:10">
      <c r="A101" s="2" t="s">
        <v>113</v>
      </c>
      <c r="B101" s="30"/>
      <c r="C101" s="2" t="s">
        <v>167</v>
      </c>
      <c r="D101" s="30" t="s">
        <v>215</v>
      </c>
      <c r="E101" s="2">
        <v>3</v>
      </c>
      <c r="F101" s="2">
        <v>1</v>
      </c>
      <c r="G101" s="31">
        <v>3</v>
      </c>
      <c r="H101" s="32">
        <v>2400</v>
      </c>
      <c r="I101" s="30" t="s">
        <v>209</v>
      </c>
      <c r="J101" s="2">
        <v>24</v>
      </c>
    </row>
    <row r="102" spans="1:10">
      <c r="A102" s="2" t="s">
        <v>74</v>
      </c>
      <c r="B102" s="30"/>
      <c r="C102" s="2" t="s">
        <v>167</v>
      </c>
      <c r="D102" s="30" t="s">
        <v>215</v>
      </c>
      <c r="E102" s="2">
        <v>5</v>
      </c>
      <c r="F102" s="2">
        <v>1</v>
      </c>
      <c r="G102" s="31">
        <v>5</v>
      </c>
      <c r="H102" s="32">
        <v>4000</v>
      </c>
      <c r="I102" s="30" t="s">
        <v>209</v>
      </c>
      <c r="J102" s="2">
        <v>40</v>
      </c>
    </row>
    <row r="103" spans="1:10">
      <c r="A103" s="2" t="s">
        <v>75</v>
      </c>
      <c r="B103" s="30"/>
      <c r="C103" s="2" t="s">
        <v>167</v>
      </c>
      <c r="D103" s="30" t="s">
        <v>215</v>
      </c>
      <c r="E103" s="2">
        <v>2</v>
      </c>
      <c r="F103" s="2">
        <v>1</v>
      </c>
      <c r="G103" s="31">
        <v>2</v>
      </c>
      <c r="H103" s="32">
        <v>1600</v>
      </c>
      <c r="I103" s="30" t="s">
        <v>209</v>
      </c>
      <c r="J103" s="2">
        <v>16</v>
      </c>
    </row>
    <row r="104" spans="1:10">
      <c r="A104" s="2" t="s">
        <v>96</v>
      </c>
      <c r="B104" s="30"/>
      <c r="C104" s="2" t="s">
        <v>167</v>
      </c>
      <c r="D104" s="30" t="s">
        <v>215</v>
      </c>
      <c r="E104" s="2">
        <v>5</v>
      </c>
      <c r="F104" s="2">
        <v>1</v>
      </c>
      <c r="G104" s="31">
        <v>5</v>
      </c>
      <c r="H104" s="32">
        <v>4000</v>
      </c>
      <c r="I104" s="30" t="s">
        <v>209</v>
      </c>
      <c r="J104" s="2">
        <v>40</v>
      </c>
    </row>
    <row r="105" spans="1:10">
      <c r="A105" s="2" t="s">
        <v>55</v>
      </c>
      <c r="B105" s="30"/>
      <c r="C105" s="2" t="s">
        <v>167</v>
      </c>
      <c r="D105" s="30" t="s">
        <v>215</v>
      </c>
      <c r="E105" s="2">
        <v>4</v>
      </c>
      <c r="F105" s="2">
        <v>1</v>
      </c>
      <c r="G105" s="31">
        <v>4</v>
      </c>
      <c r="H105" s="32">
        <v>3200</v>
      </c>
      <c r="I105" s="30" t="s">
        <v>102</v>
      </c>
      <c r="J105" s="2">
        <v>32</v>
      </c>
    </row>
    <row r="106" spans="1:10">
      <c r="A106" s="2" t="s">
        <v>48</v>
      </c>
      <c r="B106" s="30"/>
      <c r="C106" s="2" t="s">
        <v>167</v>
      </c>
      <c r="D106" s="30" t="s">
        <v>215</v>
      </c>
      <c r="E106" s="2">
        <v>5</v>
      </c>
      <c r="F106" s="2">
        <v>1</v>
      </c>
      <c r="G106" s="31">
        <v>5</v>
      </c>
      <c r="H106" s="32">
        <v>4000</v>
      </c>
      <c r="I106" s="30" t="s">
        <v>209</v>
      </c>
      <c r="J106" s="2">
        <v>40</v>
      </c>
    </row>
    <row r="107" spans="1:10">
      <c r="A107" s="2" t="s">
        <v>169</v>
      </c>
      <c r="B107" s="30"/>
      <c r="C107" s="2" t="s">
        <v>167</v>
      </c>
      <c r="D107" s="30" t="s">
        <v>215</v>
      </c>
      <c r="E107" s="33"/>
      <c r="F107" s="2">
        <v>1</v>
      </c>
      <c r="G107" s="31">
        <v>1</v>
      </c>
      <c r="H107" s="32">
        <v>800</v>
      </c>
      <c r="I107" s="30" t="s">
        <v>208</v>
      </c>
      <c r="J107" s="33"/>
    </row>
    <row r="108" spans="1:10">
      <c r="A108" s="2" t="s">
        <v>170</v>
      </c>
      <c r="B108" s="30" t="b">
        <v>1</v>
      </c>
      <c r="C108" s="2" t="s">
        <v>167</v>
      </c>
      <c r="D108" s="30" t="s">
        <v>215</v>
      </c>
      <c r="E108" s="2">
        <v>3</v>
      </c>
      <c r="F108" s="2">
        <v>1.5</v>
      </c>
      <c r="G108" s="31">
        <v>1.5</v>
      </c>
      <c r="H108" s="32">
        <v>1200</v>
      </c>
      <c r="I108" s="30" t="s">
        <v>98</v>
      </c>
      <c r="J108" s="2">
        <v>24</v>
      </c>
    </row>
    <row r="109" spans="1:10">
      <c r="A109" s="2" t="s">
        <v>56</v>
      </c>
      <c r="B109" s="30"/>
      <c r="C109" s="2" t="s">
        <v>167</v>
      </c>
      <c r="D109" s="30" t="s">
        <v>215</v>
      </c>
      <c r="E109" s="2">
        <v>4</v>
      </c>
      <c r="F109" s="2">
        <v>1</v>
      </c>
      <c r="G109" s="31">
        <v>4</v>
      </c>
      <c r="H109" s="32">
        <v>3200</v>
      </c>
      <c r="I109" s="30" t="s">
        <v>102</v>
      </c>
      <c r="J109" s="2">
        <v>32</v>
      </c>
    </row>
    <row r="110" spans="1:10">
      <c r="A110" s="2" t="s">
        <v>64</v>
      </c>
      <c r="B110" s="30"/>
      <c r="C110" s="2" t="s">
        <v>167</v>
      </c>
      <c r="D110" s="30" t="s">
        <v>215</v>
      </c>
      <c r="E110" s="33"/>
      <c r="F110" s="2">
        <v>1</v>
      </c>
      <c r="G110" s="31">
        <v>1</v>
      </c>
      <c r="H110" s="32">
        <v>800</v>
      </c>
      <c r="I110" s="30" t="s">
        <v>102</v>
      </c>
      <c r="J110" s="2">
        <v>8</v>
      </c>
    </row>
    <row r="111" spans="1:10">
      <c r="A111" s="2" t="s">
        <v>57</v>
      </c>
      <c r="B111" s="30"/>
      <c r="C111" s="2" t="s">
        <v>166</v>
      </c>
      <c r="D111" s="30" t="s">
        <v>215</v>
      </c>
      <c r="E111" s="2">
        <v>4</v>
      </c>
      <c r="F111" s="2">
        <v>1</v>
      </c>
      <c r="G111" s="31">
        <v>4</v>
      </c>
      <c r="H111" s="32">
        <v>3200</v>
      </c>
      <c r="I111" s="30" t="s">
        <v>102</v>
      </c>
      <c r="J111" s="2">
        <v>32</v>
      </c>
    </row>
    <row r="112" spans="1:10">
      <c r="A112" s="2" t="s">
        <v>39</v>
      </c>
      <c r="B112" s="30"/>
      <c r="C112" s="2" t="s">
        <v>166</v>
      </c>
      <c r="D112" s="30" t="s">
        <v>215</v>
      </c>
      <c r="E112" s="2">
        <v>4</v>
      </c>
      <c r="F112" s="2">
        <v>1</v>
      </c>
      <c r="G112" s="31">
        <v>4</v>
      </c>
      <c r="H112" s="32">
        <v>3200</v>
      </c>
      <c r="I112" s="30" t="s">
        <v>98</v>
      </c>
      <c r="J112" s="2">
        <v>32</v>
      </c>
    </row>
    <row r="113" spans="1:10">
      <c r="A113" s="2" t="s">
        <v>171</v>
      </c>
      <c r="B113" s="30"/>
      <c r="C113" s="2" t="s">
        <v>166</v>
      </c>
      <c r="D113" s="30" t="s">
        <v>215</v>
      </c>
      <c r="E113" s="2">
        <v>4</v>
      </c>
      <c r="F113" s="2">
        <v>1</v>
      </c>
      <c r="G113" s="31">
        <v>4</v>
      </c>
      <c r="H113" s="32">
        <v>3200</v>
      </c>
      <c r="I113" s="30" t="s">
        <v>98</v>
      </c>
      <c r="J113" s="2">
        <v>32</v>
      </c>
    </row>
    <row r="114" spans="1:10">
      <c r="A114" s="2" t="s">
        <v>76</v>
      </c>
      <c r="B114" s="30"/>
      <c r="C114" s="2" t="s">
        <v>166</v>
      </c>
      <c r="D114" s="30" t="s">
        <v>215</v>
      </c>
      <c r="E114" s="2">
        <v>4</v>
      </c>
      <c r="F114" s="2">
        <v>1</v>
      </c>
      <c r="G114" s="31">
        <v>4</v>
      </c>
      <c r="H114" s="32">
        <v>3200</v>
      </c>
      <c r="I114" s="30" t="s">
        <v>98</v>
      </c>
      <c r="J114" s="2">
        <v>32</v>
      </c>
    </row>
    <row r="115" spans="1:10">
      <c r="A115" s="2" t="s">
        <v>77</v>
      </c>
      <c r="B115" s="30"/>
      <c r="C115" s="2" t="s">
        <v>167</v>
      </c>
      <c r="D115" s="30" t="s">
        <v>215</v>
      </c>
      <c r="E115" s="2">
        <v>4</v>
      </c>
      <c r="F115" s="2">
        <v>1</v>
      </c>
      <c r="G115" s="31">
        <v>4</v>
      </c>
      <c r="H115" s="32">
        <v>3200</v>
      </c>
      <c r="I115" s="30" t="s">
        <v>209</v>
      </c>
      <c r="J115" s="2">
        <v>32</v>
      </c>
    </row>
    <row r="116" spans="1:10">
      <c r="A116" s="2" t="s">
        <v>53</v>
      </c>
      <c r="B116" s="30" t="b">
        <v>1</v>
      </c>
      <c r="C116" s="2" t="s">
        <v>168</v>
      </c>
      <c r="D116" s="30" t="s">
        <v>215</v>
      </c>
      <c r="E116" s="2">
        <v>4</v>
      </c>
      <c r="F116" s="2">
        <v>5.5</v>
      </c>
      <c r="G116" s="31">
        <v>5.5</v>
      </c>
      <c r="H116" s="32">
        <v>4400</v>
      </c>
      <c r="I116" s="30" t="s">
        <v>193</v>
      </c>
      <c r="J116" s="2">
        <v>32</v>
      </c>
    </row>
    <row r="117" spans="1:10">
      <c r="A117" s="2" t="s">
        <v>78</v>
      </c>
      <c r="B117" s="30"/>
      <c r="C117" s="2" t="s">
        <v>167</v>
      </c>
      <c r="D117" s="30" t="s">
        <v>215</v>
      </c>
      <c r="E117" s="2">
        <v>3</v>
      </c>
      <c r="F117" s="2">
        <v>1</v>
      </c>
      <c r="G117" s="31">
        <v>3</v>
      </c>
      <c r="H117" s="32">
        <v>2400</v>
      </c>
      <c r="I117" s="30" t="s">
        <v>208</v>
      </c>
      <c r="J117" s="2">
        <v>24</v>
      </c>
    </row>
    <row r="118" spans="1:10">
      <c r="A118" s="2" t="s">
        <v>59</v>
      </c>
      <c r="B118" s="30"/>
      <c r="C118" s="2" t="s">
        <v>167</v>
      </c>
      <c r="D118" s="30" t="s">
        <v>215</v>
      </c>
      <c r="E118" s="2">
        <v>4</v>
      </c>
      <c r="F118" s="2">
        <v>1</v>
      </c>
      <c r="G118" s="31">
        <v>4</v>
      </c>
      <c r="H118" s="32">
        <v>3200</v>
      </c>
      <c r="I118" s="30" t="s">
        <v>102</v>
      </c>
      <c r="J118" s="2">
        <v>32</v>
      </c>
    </row>
    <row r="119" spans="1:10">
      <c r="A119" s="2" t="s">
        <v>40</v>
      </c>
      <c r="B119" s="30"/>
      <c r="C119" s="2" t="s">
        <v>166</v>
      </c>
      <c r="D119" s="30" t="s">
        <v>215</v>
      </c>
      <c r="E119" s="2">
        <v>4</v>
      </c>
      <c r="F119" s="2">
        <v>1</v>
      </c>
      <c r="G119" s="31">
        <v>4</v>
      </c>
      <c r="H119" s="32">
        <v>3200</v>
      </c>
      <c r="I119" s="30" t="s">
        <v>98</v>
      </c>
      <c r="J119" s="2">
        <v>32</v>
      </c>
    </row>
    <row r="120" spans="1:10">
      <c r="A120" s="2" t="s">
        <v>46</v>
      </c>
      <c r="B120" s="30"/>
      <c r="C120" s="2" t="s">
        <v>167</v>
      </c>
      <c r="D120" s="30" t="s">
        <v>215</v>
      </c>
      <c r="E120" s="2">
        <v>5</v>
      </c>
      <c r="F120" s="2">
        <v>1</v>
      </c>
      <c r="G120" s="31">
        <v>5</v>
      </c>
      <c r="H120" s="32">
        <v>4000</v>
      </c>
      <c r="I120" s="30" t="s">
        <v>209</v>
      </c>
      <c r="J120" s="2">
        <v>40</v>
      </c>
    </row>
    <row r="121" spans="1:10">
      <c r="A121" s="2" t="s">
        <v>182</v>
      </c>
      <c r="B121" s="30" t="b">
        <v>1</v>
      </c>
      <c r="C121" s="2" t="s">
        <v>167</v>
      </c>
      <c r="D121" s="30" t="s">
        <v>215</v>
      </c>
      <c r="E121" s="2">
        <v>4</v>
      </c>
      <c r="F121" s="2">
        <v>2</v>
      </c>
      <c r="G121" s="31">
        <v>2</v>
      </c>
      <c r="H121" s="32">
        <v>1600</v>
      </c>
      <c r="I121" s="30" t="s">
        <v>213</v>
      </c>
      <c r="J121" s="2">
        <v>32</v>
      </c>
    </row>
    <row r="122" spans="1:10">
      <c r="A122" s="2" t="s">
        <v>143</v>
      </c>
      <c r="B122" s="30"/>
      <c r="C122" s="2" t="s">
        <v>167</v>
      </c>
      <c r="D122" s="30" t="s">
        <v>215</v>
      </c>
      <c r="E122" s="2">
        <v>4</v>
      </c>
      <c r="F122" s="2">
        <v>1</v>
      </c>
      <c r="G122" s="31">
        <v>4</v>
      </c>
      <c r="H122" s="32">
        <v>3200</v>
      </c>
      <c r="I122" s="30" t="s">
        <v>213</v>
      </c>
      <c r="J122" s="2">
        <v>32</v>
      </c>
    </row>
    <row r="123" spans="1:10">
      <c r="A123" s="2" t="s">
        <v>144</v>
      </c>
      <c r="B123" s="30"/>
      <c r="C123" s="2" t="s">
        <v>167</v>
      </c>
      <c r="D123" s="30" t="s">
        <v>215</v>
      </c>
      <c r="E123" s="2">
        <v>4</v>
      </c>
      <c r="F123" s="2">
        <v>1</v>
      </c>
      <c r="G123" s="31">
        <v>4</v>
      </c>
      <c r="H123" s="32">
        <v>3200</v>
      </c>
      <c r="I123" s="30" t="s">
        <v>213</v>
      </c>
      <c r="J123" s="2">
        <v>32</v>
      </c>
    </row>
    <row r="124" spans="1:10">
      <c r="A124" s="2" t="s">
        <v>145</v>
      </c>
      <c r="B124" s="30"/>
      <c r="C124" s="2" t="s">
        <v>167</v>
      </c>
      <c r="D124" s="30" t="s">
        <v>215</v>
      </c>
      <c r="E124" s="2">
        <v>4</v>
      </c>
      <c r="F124" s="2">
        <v>1</v>
      </c>
      <c r="G124" s="31">
        <v>4</v>
      </c>
      <c r="H124" s="32">
        <v>3200</v>
      </c>
      <c r="I124" s="30" t="s">
        <v>213</v>
      </c>
      <c r="J124" s="2">
        <v>32</v>
      </c>
    </row>
    <row r="125" spans="1:10">
      <c r="A125" s="2" t="s">
        <v>147</v>
      </c>
      <c r="B125" s="30"/>
      <c r="C125" s="2" t="s">
        <v>167</v>
      </c>
      <c r="D125" s="30" t="s">
        <v>215</v>
      </c>
      <c r="E125" s="2">
        <v>4</v>
      </c>
      <c r="F125" s="2">
        <v>1</v>
      </c>
      <c r="G125" s="31">
        <v>4</v>
      </c>
      <c r="H125" s="32">
        <v>3200</v>
      </c>
      <c r="I125" s="30" t="s">
        <v>213</v>
      </c>
      <c r="J125" s="2">
        <v>32</v>
      </c>
    </row>
    <row r="126" spans="1:10">
      <c r="A126" s="2" t="s">
        <v>148</v>
      </c>
      <c r="B126" s="30"/>
      <c r="C126" s="2" t="s">
        <v>167</v>
      </c>
      <c r="D126" s="30" t="s">
        <v>215</v>
      </c>
      <c r="E126" s="2">
        <v>3</v>
      </c>
      <c r="F126" s="2">
        <v>1</v>
      </c>
      <c r="G126" s="31">
        <v>3</v>
      </c>
      <c r="H126" s="32">
        <v>2400</v>
      </c>
      <c r="I126" s="30" t="s">
        <v>213</v>
      </c>
      <c r="J126" s="2">
        <v>24</v>
      </c>
    </row>
    <row r="127" spans="1:10">
      <c r="A127" s="2" t="s">
        <v>66</v>
      </c>
      <c r="B127" s="30"/>
      <c r="C127" s="2" t="s">
        <v>167</v>
      </c>
      <c r="D127" s="30" t="s">
        <v>215</v>
      </c>
      <c r="E127" s="2">
        <v>4</v>
      </c>
      <c r="F127" s="2">
        <v>1</v>
      </c>
      <c r="G127" s="31">
        <v>4</v>
      </c>
      <c r="H127" s="32">
        <v>3200</v>
      </c>
      <c r="I127" s="30" t="s">
        <v>98</v>
      </c>
      <c r="J127" s="2">
        <v>32</v>
      </c>
    </row>
    <row r="128" spans="1:10">
      <c r="A128" s="2" t="s">
        <v>41</v>
      </c>
      <c r="B128" s="30"/>
      <c r="C128" s="2" t="s">
        <v>167</v>
      </c>
      <c r="D128" s="30" t="s">
        <v>215</v>
      </c>
      <c r="E128" s="2">
        <v>4</v>
      </c>
      <c r="F128" s="2">
        <v>1</v>
      </c>
      <c r="G128" s="31">
        <v>4</v>
      </c>
      <c r="H128" s="32">
        <v>3200</v>
      </c>
      <c r="I128" s="30" t="s">
        <v>193</v>
      </c>
      <c r="J128" s="2">
        <v>32</v>
      </c>
    </row>
    <row r="129" spans="1:10">
      <c r="A129" s="2" t="s">
        <v>79</v>
      </c>
      <c r="B129" s="30"/>
      <c r="C129" s="2" t="s">
        <v>168</v>
      </c>
      <c r="D129" s="30" t="s">
        <v>215</v>
      </c>
      <c r="E129" s="2">
        <v>4</v>
      </c>
      <c r="F129" s="2">
        <v>1</v>
      </c>
      <c r="G129" s="31">
        <v>4</v>
      </c>
      <c r="H129" s="32">
        <v>3200</v>
      </c>
      <c r="I129" s="30" t="s">
        <v>209</v>
      </c>
      <c r="J129" s="2">
        <v>32</v>
      </c>
    </row>
    <row r="130" spans="1:10">
      <c r="A130" s="2" t="s">
        <v>80</v>
      </c>
      <c r="B130" s="30"/>
      <c r="C130" s="2" t="s">
        <v>167</v>
      </c>
      <c r="D130" s="30" t="s">
        <v>215</v>
      </c>
      <c r="E130" s="2">
        <v>2</v>
      </c>
      <c r="F130" s="2">
        <v>1</v>
      </c>
      <c r="G130" s="31">
        <v>2</v>
      </c>
      <c r="H130" s="32">
        <v>1600</v>
      </c>
      <c r="I130" s="30" t="s">
        <v>209</v>
      </c>
      <c r="J130" s="2">
        <v>10</v>
      </c>
    </row>
    <row r="131" spans="1:10">
      <c r="A131" s="2" t="s">
        <v>81</v>
      </c>
      <c r="B131" s="30"/>
      <c r="C131" s="2" t="s">
        <v>167</v>
      </c>
      <c r="D131" s="30" t="s">
        <v>215</v>
      </c>
      <c r="E131" s="2">
        <v>4</v>
      </c>
      <c r="F131" s="2">
        <v>1</v>
      </c>
      <c r="G131" s="31">
        <v>4</v>
      </c>
      <c r="H131" s="32">
        <v>3200</v>
      </c>
      <c r="I131" s="30" t="s">
        <v>209</v>
      </c>
      <c r="J131" s="2">
        <v>32</v>
      </c>
    </row>
    <row r="132" spans="1:10">
      <c r="A132" s="2" t="s">
        <v>45</v>
      </c>
      <c r="B132" s="30"/>
      <c r="C132" s="2" t="s">
        <v>168</v>
      </c>
      <c r="D132" s="30" t="s">
        <v>215</v>
      </c>
      <c r="E132" s="2">
        <v>4</v>
      </c>
      <c r="F132" s="2">
        <v>1</v>
      </c>
      <c r="G132" s="31">
        <v>4</v>
      </c>
      <c r="H132" s="32">
        <v>3200</v>
      </c>
      <c r="I132" s="30" t="s">
        <v>208</v>
      </c>
      <c r="J132" s="2">
        <v>32</v>
      </c>
    </row>
    <row r="133" spans="1:10">
      <c r="A133" s="2" t="s">
        <v>233</v>
      </c>
      <c r="B133" s="30"/>
      <c r="C133" s="2" t="s">
        <v>234</v>
      </c>
      <c r="D133" s="30" t="s">
        <v>234</v>
      </c>
      <c r="E133" s="2"/>
      <c r="F133" s="2">
        <v>1</v>
      </c>
      <c r="G133" s="31">
        <v>1</v>
      </c>
      <c r="H133" s="32">
        <v>800</v>
      </c>
      <c r="I133" s="30" t="s">
        <v>193</v>
      </c>
      <c r="J133" s="33"/>
    </row>
    <row r="134" spans="1:10">
      <c r="A134" s="2" t="s">
        <v>235</v>
      </c>
      <c r="B134" s="30"/>
      <c r="C134" s="2" t="s">
        <v>234</v>
      </c>
      <c r="D134" s="30" t="s">
        <v>234</v>
      </c>
      <c r="E134" s="2"/>
      <c r="F134" s="2">
        <v>1</v>
      </c>
      <c r="G134" s="31">
        <v>1</v>
      </c>
      <c r="H134" s="32">
        <v>800</v>
      </c>
      <c r="I134" s="30" t="s">
        <v>195</v>
      </c>
      <c r="J134" s="33"/>
    </row>
    <row r="135" spans="1:10">
      <c r="A135" s="2" t="s">
        <v>236</v>
      </c>
      <c r="B135" s="30"/>
      <c r="C135" s="2" t="s">
        <v>234</v>
      </c>
      <c r="D135" s="30" t="s">
        <v>234</v>
      </c>
      <c r="E135" s="2"/>
      <c r="F135" s="2">
        <v>1</v>
      </c>
      <c r="G135" s="31">
        <v>1</v>
      </c>
      <c r="H135" s="32">
        <v>800</v>
      </c>
      <c r="I135" s="30" t="s">
        <v>195</v>
      </c>
      <c r="J135" s="33"/>
    </row>
    <row r="136" spans="1:10">
      <c r="A136" s="2" t="s">
        <v>237</v>
      </c>
      <c r="B136" s="30"/>
      <c r="C136" s="2" t="s">
        <v>234</v>
      </c>
      <c r="D136" s="30" t="s">
        <v>234</v>
      </c>
      <c r="E136" s="2"/>
      <c r="F136" s="2">
        <v>1</v>
      </c>
      <c r="G136" s="31">
        <v>1</v>
      </c>
      <c r="H136" s="32">
        <v>800</v>
      </c>
      <c r="I136" s="30" t="s">
        <v>98</v>
      </c>
      <c r="J136" s="33"/>
    </row>
    <row r="137" spans="1:10">
      <c r="A137" s="2" t="s">
        <v>238</v>
      </c>
      <c r="B137" s="30"/>
      <c r="C137" s="2" t="s">
        <v>234</v>
      </c>
      <c r="D137" s="30" t="s">
        <v>234</v>
      </c>
      <c r="E137" s="2"/>
      <c r="F137" s="2">
        <v>1</v>
      </c>
      <c r="G137" s="31">
        <v>1</v>
      </c>
      <c r="H137" s="32">
        <v>800</v>
      </c>
      <c r="I137" s="30" t="s">
        <v>193</v>
      </c>
      <c r="J137" s="33"/>
    </row>
    <row r="138" spans="1:10">
      <c r="A138" s="2" t="s">
        <v>239</v>
      </c>
      <c r="B138" s="30"/>
      <c r="C138" s="2" t="s">
        <v>234</v>
      </c>
      <c r="D138" s="30" t="s">
        <v>234</v>
      </c>
      <c r="E138" s="2"/>
      <c r="F138" s="2">
        <v>1</v>
      </c>
      <c r="G138" s="31">
        <v>1</v>
      </c>
      <c r="H138" s="32">
        <v>800</v>
      </c>
      <c r="I138" s="30" t="s">
        <v>98</v>
      </c>
      <c r="J138" s="33"/>
    </row>
    <row r="139" spans="1:10">
      <c r="A139" s="2" t="s">
        <v>240</v>
      </c>
      <c r="B139" s="30"/>
      <c r="C139" s="2" t="s">
        <v>234</v>
      </c>
      <c r="D139" s="30" t="s">
        <v>234</v>
      </c>
      <c r="E139" s="2"/>
      <c r="F139" s="2">
        <v>1</v>
      </c>
      <c r="G139" s="31">
        <v>1</v>
      </c>
      <c r="H139" s="32">
        <v>800</v>
      </c>
      <c r="I139" s="30" t="s">
        <v>193</v>
      </c>
      <c r="J139" s="33"/>
    </row>
    <row r="140" spans="1:10">
      <c r="A140" s="2" t="s">
        <v>241</v>
      </c>
      <c r="B140" s="30"/>
      <c r="C140" s="2" t="s">
        <v>234</v>
      </c>
      <c r="D140" s="30" t="s">
        <v>234</v>
      </c>
      <c r="E140" s="2"/>
      <c r="F140" s="2">
        <v>1</v>
      </c>
      <c r="G140" s="31">
        <v>1</v>
      </c>
      <c r="H140" s="32">
        <v>800</v>
      </c>
      <c r="I140" s="30" t="s">
        <v>98</v>
      </c>
      <c r="J140" s="33"/>
    </row>
    <row r="141" spans="1:10">
      <c r="A141" s="2" t="s">
        <v>242</v>
      </c>
      <c r="B141" s="30"/>
      <c r="C141" s="2" t="s">
        <v>234</v>
      </c>
      <c r="D141" s="30" t="s">
        <v>234</v>
      </c>
      <c r="E141" s="2"/>
      <c r="F141" s="2">
        <v>1</v>
      </c>
      <c r="G141" s="31">
        <v>1</v>
      </c>
      <c r="H141" s="32">
        <v>800</v>
      </c>
      <c r="I141" s="30" t="s">
        <v>102</v>
      </c>
      <c r="J141" s="33"/>
    </row>
    <row r="142" spans="1:10">
      <c r="A142" s="2" t="s">
        <v>243</v>
      </c>
      <c r="B142" s="30"/>
      <c r="C142" s="2" t="s">
        <v>234</v>
      </c>
      <c r="D142" s="30" t="s">
        <v>234</v>
      </c>
      <c r="E142" s="2"/>
      <c r="F142" s="2">
        <v>1</v>
      </c>
      <c r="G142" s="31">
        <v>1</v>
      </c>
      <c r="H142" s="32">
        <v>800</v>
      </c>
      <c r="I142" s="30" t="s">
        <v>208</v>
      </c>
      <c r="J142" s="33"/>
    </row>
    <row r="143" spans="1:10">
      <c r="A143" s="2" t="s">
        <v>244</v>
      </c>
      <c r="B143" s="30"/>
      <c r="C143" s="2" t="s">
        <v>234</v>
      </c>
      <c r="D143" s="30" t="s">
        <v>234</v>
      </c>
      <c r="E143" s="2"/>
      <c r="F143" s="2">
        <v>1</v>
      </c>
      <c r="G143" s="31">
        <v>1</v>
      </c>
      <c r="H143" s="32">
        <v>800</v>
      </c>
      <c r="I143" s="30" t="s">
        <v>209</v>
      </c>
      <c r="J143" s="33"/>
    </row>
    <row r="144" spans="1:10">
      <c r="A144" s="2" t="s">
        <v>245</v>
      </c>
      <c r="B144" s="30"/>
      <c r="C144" s="2" t="s">
        <v>234</v>
      </c>
      <c r="D144" s="30" t="s">
        <v>234</v>
      </c>
      <c r="E144" s="2"/>
      <c r="F144" s="2">
        <v>1</v>
      </c>
      <c r="G144" s="31">
        <v>1</v>
      </c>
      <c r="H144" s="32">
        <v>800</v>
      </c>
      <c r="I144" s="30" t="s">
        <v>246</v>
      </c>
      <c r="J144" s="33"/>
    </row>
    <row r="145" spans="1:10">
      <c r="A145" s="2" t="s">
        <v>247</v>
      </c>
      <c r="B145" s="30"/>
      <c r="C145" s="2" t="s">
        <v>234</v>
      </c>
      <c r="D145" s="30" t="s">
        <v>234</v>
      </c>
      <c r="E145" s="2"/>
      <c r="F145" s="2">
        <v>1</v>
      </c>
      <c r="G145" s="31">
        <v>1</v>
      </c>
      <c r="H145" s="32">
        <v>800</v>
      </c>
      <c r="I145" s="30" t="s">
        <v>208</v>
      </c>
      <c r="J145" s="33"/>
    </row>
    <row r="146" spans="1:10">
      <c r="A146" s="2" t="s">
        <v>248</v>
      </c>
      <c r="B146" s="30"/>
      <c r="C146" s="2" t="s">
        <v>234</v>
      </c>
      <c r="D146" s="30" t="s">
        <v>234</v>
      </c>
      <c r="E146" s="2"/>
      <c r="F146" s="2">
        <v>1</v>
      </c>
      <c r="G146" s="31">
        <v>1</v>
      </c>
      <c r="H146" s="32">
        <v>800</v>
      </c>
      <c r="I146" s="30" t="s">
        <v>102</v>
      </c>
      <c r="J146" s="33"/>
    </row>
    <row r="147" spans="1:10">
      <c r="A147" s="2" t="s">
        <v>249</v>
      </c>
      <c r="B147" s="30"/>
      <c r="C147" s="2" t="s">
        <v>234</v>
      </c>
      <c r="D147" s="30" t="s">
        <v>234</v>
      </c>
      <c r="E147" s="2"/>
      <c r="F147" s="2">
        <v>1</v>
      </c>
      <c r="G147" s="31">
        <v>1</v>
      </c>
      <c r="H147" s="32">
        <v>800</v>
      </c>
      <c r="I147" s="30" t="s">
        <v>193</v>
      </c>
      <c r="J147" s="33"/>
    </row>
    <row r="148" spans="1:10">
      <c r="A148" s="2" t="s">
        <v>250</v>
      </c>
      <c r="B148" s="30"/>
      <c r="C148" s="2" t="s">
        <v>234</v>
      </c>
      <c r="D148" s="30" t="s">
        <v>234</v>
      </c>
      <c r="E148" s="2"/>
      <c r="F148" s="2">
        <v>1</v>
      </c>
      <c r="G148" s="31">
        <v>1</v>
      </c>
      <c r="H148" s="32">
        <v>800</v>
      </c>
      <c r="I148" s="34"/>
      <c r="J148" s="33"/>
    </row>
    <row r="149" spans="1:10">
      <c r="A149" s="2" t="s">
        <v>251</v>
      </c>
      <c r="B149" s="30"/>
      <c r="C149" s="2" t="s">
        <v>234</v>
      </c>
      <c r="D149" s="30" t="s">
        <v>234</v>
      </c>
      <c r="E149" s="2"/>
      <c r="F149" s="2">
        <v>1</v>
      </c>
      <c r="G149" s="31">
        <v>1</v>
      </c>
      <c r="H149" s="32">
        <v>800</v>
      </c>
      <c r="I149" s="30" t="s">
        <v>98</v>
      </c>
      <c r="J149" s="33"/>
    </row>
    <row r="150" spans="1:10">
      <c r="A150" s="2" t="s">
        <v>252</v>
      </c>
      <c r="B150" s="30"/>
      <c r="C150" s="2" t="s">
        <v>234</v>
      </c>
      <c r="D150" s="30" t="s">
        <v>234</v>
      </c>
      <c r="E150" s="2"/>
      <c r="F150" s="2">
        <v>1</v>
      </c>
      <c r="G150" s="31">
        <v>1</v>
      </c>
      <c r="H150" s="32">
        <v>800</v>
      </c>
      <c r="I150" s="30" t="s">
        <v>246</v>
      </c>
      <c r="J150" s="33"/>
    </row>
    <row r="151" spans="1:10">
      <c r="A151" s="2" t="s">
        <v>253</v>
      </c>
      <c r="B151" s="30"/>
      <c r="C151" s="2" t="s">
        <v>234</v>
      </c>
      <c r="D151" s="30" t="s">
        <v>234</v>
      </c>
      <c r="E151" s="2"/>
      <c r="F151" s="2">
        <v>1</v>
      </c>
      <c r="G151" s="31">
        <v>1</v>
      </c>
      <c r="H151" s="32">
        <v>800</v>
      </c>
      <c r="I151" s="30" t="s">
        <v>208</v>
      </c>
      <c r="J151" s="33"/>
    </row>
    <row r="152" spans="1:10">
      <c r="A152" s="2" t="s">
        <v>254</v>
      </c>
      <c r="B152" s="30"/>
      <c r="C152" s="2" t="s">
        <v>234</v>
      </c>
      <c r="D152" s="30" t="s">
        <v>234</v>
      </c>
      <c r="E152" s="2"/>
      <c r="F152" s="2">
        <v>1</v>
      </c>
      <c r="G152" s="31">
        <v>1</v>
      </c>
      <c r="H152" s="32">
        <v>800</v>
      </c>
      <c r="I152" s="30" t="s">
        <v>209</v>
      </c>
      <c r="J152" s="33"/>
    </row>
    <row r="153" spans="1:10">
      <c r="A153" s="2" t="s">
        <v>255</v>
      </c>
      <c r="B153" s="30"/>
      <c r="C153" s="2" t="s">
        <v>234</v>
      </c>
      <c r="D153" s="30" t="s">
        <v>234</v>
      </c>
      <c r="E153" s="2"/>
      <c r="F153" s="2">
        <v>1</v>
      </c>
      <c r="G153" s="31">
        <v>1</v>
      </c>
      <c r="H153" s="32">
        <v>800</v>
      </c>
      <c r="I153" s="30" t="s">
        <v>98</v>
      </c>
      <c r="J153" s="33"/>
    </row>
    <row r="154" spans="1:10">
      <c r="A154" s="2" t="s">
        <v>256</v>
      </c>
      <c r="B154" s="30"/>
      <c r="C154" s="2" t="s">
        <v>234</v>
      </c>
      <c r="D154" s="30" t="s">
        <v>234</v>
      </c>
      <c r="E154" s="2"/>
      <c r="F154" s="2">
        <v>1</v>
      </c>
      <c r="G154" s="31">
        <v>1</v>
      </c>
      <c r="H154" s="32">
        <v>800</v>
      </c>
      <c r="I154" s="30" t="s">
        <v>246</v>
      </c>
      <c r="J154" s="33"/>
    </row>
    <row r="155" spans="1:10">
      <c r="A155" s="2" t="s">
        <v>257</v>
      </c>
      <c r="B155" s="30"/>
      <c r="C155" s="2" t="s">
        <v>234</v>
      </c>
      <c r="D155" s="30" t="s">
        <v>234</v>
      </c>
      <c r="E155" s="2"/>
      <c r="F155" s="2">
        <v>1</v>
      </c>
      <c r="G155" s="31">
        <v>1</v>
      </c>
      <c r="H155" s="32">
        <v>800</v>
      </c>
      <c r="I155" s="30" t="s">
        <v>214</v>
      </c>
      <c r="J155" s="33"/>
    </row>
    <row r="156" spans="1:10">
      <c r="A156" s="2" t="s">
        <v>258</v>
      </c>
      <c r="B156" s="30"/>
      <c r="C156" s="2" t="s">
        <v>234</v>
      </c>
      <c r="D156" s="30" t="s">
        <v>234</v>
      </c>
      <c r="E156" s="2"/>
      <c r="F156" s="2">
        <v>1</v>
      </c>
      <c r="G156" s="31">
        <v>1</v>
      </c>
      <c r="H156" s="32">
        <v>800</v>
      </c>
      <c r="I156" s="30" t="s">
        <v>246</v>
      </c>
      <c r="J156" s="33"/>
    </row>
    <row r="157" spans="1:10">
      <c r="A157" s="2" t="s">
        <v>259</v>
      </c>
      <c r="B157" s="30"/>
      <c r="C157" s="2" t="s">
        <v>234</v>
      </c>
      <c r="D157" s="30" t="s">
        <v>234</v>
      </c>
      <c r="E157" s="2"/>
      <c r="F157" s="2">
        <v>1</v>
      </c>
      <c r="G157" s="31">
        <v>1</v>
      </c>
      <c r="H157" s="32">
        <v>800</v>
      </c>
      <c r="I157" s="30" t="s">
        <v>208</v>
      </c>
      <c r="J157" s="33"/>
    </row>
    <row r="158" spans="1:10">
      <c r="A158" s="2" t="s">
        <v>260</v>
      </c>
      <c r="B158" s="30"/>
      <c r="C158" s="2" t="s">
        <v>234</v>
      </c>
      <c r="D158" s="30" t="s">
        <v>234</v>
      </c>
      <c r="E158" s="2"/>
      <c r="F158" s="2">
        <v>1</v>
      </c>
      <c r="G158" s="31">
        <v>1</v>
      </c>
      <c r="H158" s="32">
        <v>800</v>
      </c>
      <c r="I158" s="30" t="s">
        <v>102</v>
      </c>
      <c r="J158" s="33"/>
    </row>
    <row r="159" spans="1:10">
      <c r="A159" s="2" t="s">
        <v>261</v>
      </c>
      <c r="B159" s="30"/>
      <c r="C159" s="2" t="s">
        <v>234</v>
      </c>
      <c r="D159" s="30" t="s">
        <v>234</v>
      </c>
      <c r="E159" s="2"/>
      <c r="F159" s="2">
        <v>1</v>
      </c>
      <c r="G159" s="31">
        <v>1</v>
      </c>
      <c r="H159" s="32">
        <v>800</v>
      </c>
      <c r="I159" s="30" t="s">
        <v>102</v>
      </c>
      <c r="J159" s="33"/>
    </row>
    <row r="160" spans="1:10">
      <c r="A160" s="2" t="s">
        <v>262</v>
      </c>
      <c r="B160" s="30"/>
      <c r="C160" s="2" t="s">
        <v>234</v>
      </c>
      <c r="D160" s="30" t="s">
        <v>234</v>
      </c>
      <c r="E160" s="2"/>
      <c r="F160" s="2">
        <v>1</v>
      </c>
      <c r="G160" s="31">
        <v>1</v>
      </c>
      <c r="H160" s="32">
        <v>800</v>
      </c>
      <c r="I160" s="30" t="s">
        <v>98</v>
      </c>
      <c r="J160" s="33"/>
    </row>
    <row r="161" spans="1:10">
      <c r="A161" s="2" t="s">
        <v>263</v>
      </c>
      <c r="B161" s="30"/>
      <c r="C161" s="2" t="s">
        <v>234</v>
      </c>
      <c r="D161" s="30" t="s">
        <v>234</v>
      </c>
      <c r="E161" s="2"/>
      <c r="F161" s="2">
        <v>1</v>
      </c>
      <c r="G161" s="31">
        <v>1</v>
      </c>
      <c r="H161" s="32">
        <v>800</v>
      </c>
      <c r="I161" s="30" t="s">
        <v>246</v>
      </c>
      <c r="J161" s="33"/>
    </row>
    <row r="162" spans="1:10">
      <c r="A162" s="2" t="s">
        <v>264</v>
      </c>
      <c r="B162" s="30"/>
      <c r="C162" s="2" t="s">
        <v>234</v>
      </c>
      <c r="D162" s="30" t="s">
        <v>234</v>
      </c>
      <c r="E162" s="2"/>
      <c r="F162" s="2">
        <v>1</v>
      </c>
      <c r="G162" s="31">
        <v>1</v>
      </c>
      <c r="H162" s="32">
        <v>800</v>
      </c>
      <c r="I162" s="30" t="s">
        <v>213</v>
      </c>
      <c r="J162" s="33"/>
    </row>
    <row r="163" spans="1:10">
      <c r="A163" s="2" t="s">
        <v>265</v>
      </c>
      <c r="B163" s="30"/>
      <c r="C163" s="2" t="s">
        <v>234</v>
      </c>
      <c r="D163" s="30" t="s">
        <v>234</v>
      </c>
      <c r="E163" s="2"/>
      <c r="F163" s="2">
        <v>1</v>
      </c>
      <c r="G163" s="31">
        <v>1</v>
      </c>
      <c r="H163" s="32">
        <v>800</v>
      </c>
      <c r="I163" s="30" t="s">
        <v>213</v>
      </c>
      <c r="J163" s="33"/>
    </row>
    <row r="164" spans="1:10">
      <c r="A164" s="2" t="s">
        <v>266</v>
      </c>
      <c r="B164" s="30"/>
      <c r="C164" s="2" t="s">
        <v>234</v>
      </c>
      <c r="D164" s="30" t="s">
        <v>234</v>
      </c>
      <c r="E164" s="2"/>
      <c r="F164" s="2">
        <v>1</v>
      </c>
      <c r="G164" s="31">
        <v>1</v>
      </c>
      <c r="H164" s="32">
        <v>800</v>
      </c>
      <c r="I164" s="30" t="s">
        <v>213</v>
      </c>
      <c r="J164" s="33"/>
    </row>
    <row r="165" spans="1:10">
      <c r="A165" s="2" t="s">
        <v>267</v>
      </c>
      <c r="B165" s="30"/>
      <c r="C165" s="2" t="s">
        <v>234</v>
      </c>
      <c r="D165" s="30" t="s">
        <v>234</v>
      </c>
      <c r="E165" s="2"/>
      <c r="F165" s="2">
        <v>1</v>
      </c>
      <c r="G165" s="31">
        <v>1</v>
      </c>
      <c r="H165" s="32">
        <v>800</v>
      </c>
      <c r="I165" s="30" t="s">
        <v>213</v>
      </c>
      <c r="J165" s="33"/>
    </row>
    <row r="166" spans="1:10">
      <c r="A166" s="2" t="s">
        <v>268</v>
      </c>
      <c r="B166" s="30"/>
      <c r="C166" s="2" t="s">
        <v>234</v>
      </c>
      <c r="D166" s="30" t="s">
        <v>234</v>
      </c>
      <c r="E166" s="2"/>
      <c r="F166" s="2">
        <v>1</v>
      </c>
      <c r="G166" s="31">
        <v>1</v>
      </c>
      <c r="H166" s="32">
        <v>800</v>
      </c>
      <c r="I166" s="30" t="s">
        <v>213</v>
      </c>
      <c r="J166" s="33"/>
    </row>
    <row r="167" spans="1:10">
      <c r="A167" s="2" t="s">
        <v>269</v>
      </c>
      <c r="B167" s="30"/>
      <c r="C167" s="2" t="s">
        <v>234</v>
      </c>
      <c r="D167" s="30" t="s">
        <v>234</v>
      </c>
      <c r="E167" s="2"/>
      <c r="F167" s="2">
        <v>1</v>
      </c>
      <c r="G167" s="31">
        <v>1</v>
      </c>
      <c r="H167" s="32">
        <v>800</v>
      </c>
      <c r="I167" s="30" t="s">
        <v>98</v>
      </c>
      <c r="J167" s="33"/>
    </row>
    <row r="168" spans="1:10">
      <c r="A168" s="2" t="s">
        <v>270</v>
      </c>
      <c r="B168" s="30"/>
      <c r="C168" s="2" t="s">
        <v>234</v>
      </c>
      <c r="D168" s="30" t="s">
        <v>234</v>
      </c>
      <c r="E168" s="2"/>
      <c r="F168" s="2">
        <v>1</v>
      </c>
      <c r="G168" s="31">
        <v>1</v>
      </c>
      <c r="H168" s="32">
        <v>800</v>
      </c>
      <c r="I168" s="30" t="s">
        <v>193</v>
      </c>
      <c r="J168" s="33"/>
    </row>
    <row r="169" spans="1:10">
      <c r="A169" s="2" t="s">
        <v>271</v>
      </c>
      <c r="B169" s="30"/>
      <c r="C169" s="2" t="s">
        <v>234</v>
      </c>
      <c r="D169" s="30" t="s">
        <v>234</v>
      </c>
      <c r="E169" s="2"/>
      <c r="F169" s="2">
        <v>1</v>
      </c>
      <c r="G169" s="31">
        <v>1</v>
      </c>
      <c r="H169" s="32">
        <v>800</v>
      </c>
      <c r="I169" s="30" t="s">
        <v>193</v>
      </c>
      <c r="J169" s="33"/>
    </row>
    <row r="170" spans="1:10">
      <c r="A170" s="2" t="s">
        <v>272</v>
      </c>
      <c r="B170" s="30"/>
      <c r="C170" s="2" t="s">
        <v>234</v>
      </c>
      <c r="D170" s="30" t="s">
        <v>234</v>
      </c>
      <c r="E170" s="2"/>
      <c r="F170" s="2">
        <v>1</v>
      </c>
      <c r="G170" s="31">
        <v>1</v>
      </c>
      <c r="H170" s="32">
        <v>800</v>
      </c>
      <c r="I170" s="30" t="s">
        <v>193</v>
      </c>
      <c r="J170" s="33"/>
    </row>
    <row r="171" spans="1:10">
      <c r="A171" s="2" t="s">
        <v>273</v>
      </c>
      <c r="B171" s="30"/>
      <c r="C171" s="2" t="s">
        <v>234</v>
      </c>
      <c r="D171" s="30" t="s">
        <v>234</v>
      </c>
      <c r="E171" s="2"/>
      <c r="F171" s="2">
        <v>1</v>
      </c>
      <c r="G171" s="31">
        <v>1</v>
      </c>
      <c r="H171" s="32">
        <v>800</v>
      </c>
      <c r="I171" s="30" t="s">
        <v>209</v>
      </c>
      <c r="J171" s="33"/>
    </row>
  </sheetData>
  <sheetProtection algorithmName="SHA-512" hashValue="J43zRF2m1IinfaQr/hWr+AS6prpV6bGEnlshDp/83bkoPwPDGfH0uGl4gnaiBEEKOQhw4XAWFxtlYS6h7wFl+Q==" saltValue="bwuYzj0plZwCXjpJY7PwC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41</vt:i4>
      </vt:variant>
    </vt:vector>
  </HeadingPairs>
  <TitlesOfParts>
    <vt:vector size="49" baseType="lpstr">
      <vt:lpstr>Introduction</vt:lpstr>
      <vt:lpstr>Training Timeline</vt:lpstr>
      <vt:lpstr>Assign Credit-Based Training</vt:lpstr>
      <vt:lpstr>Data</vt:lpstr>
      <vt:lpstr>Training_Links</vt:lpstr>
      <vt:lpstr>Data (2)</vt:lpstr>
      <vt:lpstr>WE Transform - Pricing Report</vt:lpstr>
      <vt:lpstr>Course List (original)</vt:lpstr>
      <vt:lpstr>Addn_FIN</vt:lpstr>
      <vt:lpstr>Addn_FIN_Credits</vt:lpstr>
      <vt:lpstr>Addn_HCM</vt:lpstr>
      <vt:lpstr>Addn_HCM_Credits</vt:lpstr>
      <vt:lpstr>Addn_HCM_FIN</vt:lpstr>
      <vt:lpstr>Addn_HCM_FIN_Credits</vt:lpstr>
      <vt:lpstr>Addn_HCM_PAY</vt:lpstr>
      <vt:lpstr>Addn_HCM_PAY_Credits</vt:lpstr>
      <vt:lpstr>Addn_HCM_PAY_FIN</vt:lpstr>
      <vt:lpstr>Addn_HCM_PAY_FIN_Credits</vt:lpstr>
      <vt:lpstr>Base_FIN</vt:lpstr>
      <vt:lpstr>Base_FIN_Credits</vt:lpstr>
      <vt:lpstr>Base_HCM</vt:lpstr>
      <vt:lpstr>Base_HCM_Credits</vt:lpstr>
      <vt:lpstr>Base_HCM_FIN</vt:lpstr>
      <vt:lpstr>Base_HCM_FIN_Credits</vt:lpstr>
      <vt:lpstr>Base_HCM_PAY</vt:lpstr>
      <vt:lpstr>Base_HCM_PAY_Credits</vt:lpstr>
      <vt:lpstr>Base_HCM_PAY_FIN</vt:lpstr>
      <vt:lpstr>Base_HCM_PAY_FIN_Credits</vt:lpstr>
      <vt:lpstr>Duration_Addn_FIN</vt:lpstr>
      <vt:lpstr>Duration_Addn_HCM</vt:lpstr>
      <vt:lpstr>Duration_Addn_HCM_FIN</vt:lpstr>
      <vt:lpstr>Duration_Addn_HCM_PAY</vt:lpstr>
      <vt:lpstr>Duration_Addn_HCM_PAY_FIN</vt:lpstr>
      <vt:lpstr>Duration_Base_FIN</vt:lpstr>
      <vt:lpstr>Duration_Base_HCM</vt:lpstr>
      <vt:lpstr>Duration_Base_HCM_FIN</vt:lpstr>
      <vt:lpstr>Duration_Base_HCM_PAY</vt:lpstr>
      <vt:lpstr>Duration_Base_HCM_PAY_FIN</vt:lpstr>
      <vt:lpstr>'Assign Credit-Based Training'!Number_of_Learners</vt:lpstr>
      <vt:lpstr>Timing_Addn_FIN</vt:lpstr>
      <vt:lpstr>Timing_Addn_HCM</vt:lpstr>
      <vt:lpstr>Timing_Addn_HCM_FIN</vt:lpstr>
      <vt:lpstr>Timing_Addn_HCM_PAY</vt:lpstr>
      <vt:lpstr>Timing_Addn_HCM_PAY_FIN</vt:lpstr>
      <vt:lpstr>Timing_base_FIN</vt:lpstr>
      <vt:lpstr>Timing_base_HCM</vt:lpstr>
      <vt:lpstr>Timing_base_HCM_FIN</vt:lpstr>
      <vt:lpstr>Timing_base_HCM_PAY</vt:lpstr>
      <vt:lpstr>Timing_base_HCM_PAY_FIN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Justin Hoos</cp:lastModifiedBy>
  <cp:revision/>
  <dcterms:created xsi:type="dcterms:W3CDTF">2024-04-02T14:25:00Z</dcterms:created>
  <dcterms:modified xsi:type="dcterms:W3CDTF">2026-06-11T20:02:42Z</dcterms:modified>
  <cp:category/>
  <cp:contentStatus/>
</cp:coreProperties>
</file>